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itmoc\Desktop\MUZIKOS MOKYKLA\ATASKAITŲ RINKINIAI 2023\"/>
    </mc:Choice>
  </mc:AlternateContent>
  <xr:revisionPtr revIDLastSave="0" documentId="13_ncr:1_{F55BEC57-31CD-4CDE-9243-B5B5433988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2_suvestinė" sheetId="1" r:id="rId1"/>
    <sheet name="F2_SB_suvestinė" sheetId="2" r:id="rId2"/>
    <sheet name="F2_SB_1.1.2.3" sheetId="3" r:id="rId3"/>
    <sheet name="F2_SB_1.4.4.28" sheetId="4" r:id="rId4"/>
    <sheet name="F2_ML" sheetId="5" r:id="rId5"/>
    <sheet name="F2_S" sheetId="6" r:id="rId6"/>
    <sheet name="F2_LK" sheetId="7" r:id="rId7"/>
    <sheet name="Gautų_FS_pažyma" sheetId="8" r:id="rId8"/>
    <sheet name="Gautų_FS_pažyma_pagal_šalt" sheetId="9" r:id="rId9"/>
    <sheet name="Sukauptų_FS_pažyma" sheetId="10" r:id="rId10"/>
    <sheet name="Sukauptų_FS_pažyma_pagal_šalt" sheetId="11" r:id="rId11"/>
    <sheet name="9_priedas" sheetId="12" r:id="rId12"/>
    <sheet name="Pažyma_prie_9_priedo" sheetId="13" r:id="rId13"/>
    <sheet name="S7" sheetId="14" r:id="rId14"/>
    <sheet name="Pažyma_apie_pajamas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2" i="10" l="1"/>
  <c r="H22" i="11"/>
  <c r="K83" i="12"/>
  <c r="K82" i="12" s="1"/>
  <c r="J83" i="12"/>
  <c r="I83" i="12"/>
  <c r="J82" i="12"/>
  <c r="I82" i="12"/>
  <c r="K76" i="12"/>
  <c r="K75" i="12" s="1"/>
  <c r="J76" i="12"/>
  <c r="J75" i="12" s="1"/>
  <c r="I76" i="12"/>
  <c r="I75" i="12" s="1"/>
  <c r="K70" i="12"/>
  <c r="K66" i="12" s="1"/>
  <c r="J70" i="12"/>
  <c r="I70" i="12"/>
  <c r="K67" i="12"/>
  <c r="J67" i="12"/>
  <c r="I67" i="12"/>
  <c r="J66" i="12"/>
  <c r="I66" i="12"/>
  <c r="K59" i="12"/>
  <c r="J59" i="12"/>
  <c r="I59" i="12"/>
  <c r="K54" i="12"/>
  <c r="J54" i="12"/>
  <c r="I54" i="12"/>
  <c r="K51" i="12"/>
  <c r="J51" i="12"/>
  <c r="I51" i="12"/>
  <c r="K48" i="12"/>
  <c r="K47" i="12" s="1"/>
  <c r="J48" i="12"/>
  <c r="J47" i="12" s="1"/>
  <c r="I48" i="12"/>
  <c r="I47" i="12" s="1"/>
  <c r="K43" i="12"/>
  <c r="K42" i="12" s="1"/>
  <c r="J43" i="12"/>
  <c r="I43" i="12"/>
  <c r="J42" i="12"/>
  <c r="I42" i="12"/>
  <c r="K39" i="12"/>
  <c r="J39" i="12"/>
  <c r="J30" i="12" s="1"/>
  <c r="J91" i="12" s="1"/>
  <c r="I39" i="12"/>
  <c r="K37" i="12"/>
  <c r="J37" i="12"/>
  <c r="I37" i="12"/>
  <c r="K32" i="12"/>
  <c r="K31" i="12" s="1"/>
  <c r="J32" i="12"/>
  <c r="I32" i="12"/>
  <c r="J31" i="12"/>
  <c r="I31" i="12"/>
  <c r="H40" i="13"/>
  <c r="C39" i="13"/>
  <c r="C38" i="13"/>
  <c r="C37" i="13"/>
  <c r="C36" i="13"/>
  <c r="C35" i="13"/>
  <c r="C34" i="13"/>
  <c r="C33" i="13"/>
  <c r="C32" i="13"/>
  <c r="C31" i="13"/>
  <c r="H29" i="13"/>
  <c r="G29" i="13"/>
  <c r="F29" i="13"/>
  <c r="F23" i="13" s="1"/>
  <c r="F40" i="13" s="1"/>
  <c r="E29" i="13"/>
  <c r="E23" i="13" s="1"/>
  <c r="E40" i="13" s="1"/>
  <c r="D29" i="13"/>
  <c r="C29" i="13" s="1"/>
  <c r="C28" i="13"/>
  <c r="C27" i="13"/>
  <c r="C26" i="13"/>
  <c r="C25" i="13"/>
  <c r="C24" i="13"/>
  <c r="H23" i="13"/>
  <c r="G23" i="13"/>
  <c r="G40" i="13" s="1"/>
  <c r="C22" i="13"/>
  <c r="C21" i="13"/>
  <c r="C19" i="13"/>
  <c r="K30" i="12" l="1"/>
  <c r="K91" i="12" s="1"/>
  <c r="I30" i="12"/>
  <c r="I91" i="12" s="1"/>
  <c r="D23" i="13"/>
  <c r="C23" i="13" l="1"/>
  <c r="D40" i="13"/>
  <c r="C40" i="13" s="1"/>
  <c r="J24" i="15" l="1"/>
  <c r="I24" i="15"/>
  <c r="H24" i="15"/>
  <c r="G24" i="15"/>
  <c r="F24" i="15"/>
  <c r="K18" i="15"/>
  <c r="K25" i="15" s="1"/>
  <c r="F26" i="14"/>
  <c r="E26" i="14"/>
  <c r="D26" i="14"/>
  <c r="H22" i="14"/>
  <c r="H26" i="14" s="1"/>
  <c r="H25" i="8"/>
  <c r="H22" i="8"/>
  <c r="H20" i="8"/>
  <c r="H25" i="9"/>
  <c r="H22" i="9"/>
  <c r="H20" i="9"/>
  <c r="L365" i="7" l="1"/>
  <c r="K365" i="7"/>
  <c r="J365" i="7"/>
  <c r="I365" i="7"/>
  <c r="I364" i="7" s="1"/>
  <c r="L364" i="7"/>
  <c r="K364" i="7"/>
  <c r="J364" i="7"/>
  <c r="L362" i="7"/>
  <c r="L361" i="7" s="1"/>
  <c r="K362" i="7"/>
  <c r="K361" i="7" s="1"/>
  <c r="J362" i="7"/>
  <c r="J361" i="7" s="1"/>
  <c r="I362" i="7"/>
  <c r="I361" i="7"/>
  <c r="L359" i="7"/>
  <c r="K359" i="7"/>
  <c r="K358" i="7" s="1"/>
  <c r="J359" i="7"/>
  <c r="J358" i="7" s="1"/>
  <c r="I359" i="7"/>
  <c r="L358" i="7"/>
  <c r="I358" i="7"/>
  <c r="L355" i="7"/>
  <c r="K355" i="7"/>
  <c r="J355" i="7"/>
  <c r="I355" i="7"/>
  <c r="I354" i="7" s="1"/>
  <c r="L354" i="7"/>
  <c r="K354" i="7"/>
  <c r="J354" i="7"/>
  <c r="L351" i="7"/>
  <c r="L350" i="7" s="1"/>
  <c r="K351" i="7"/>
  <c r="K350" i="7" s="1"/>
  <c r="J351" i="7"/>
  <c r="J350" i="7" s="1"/>
  <c r="I351" i="7"/>
  <c r="I350" i="7"/>
  <c r="L347" i="7"/>
  <c r="K347" i="7"/>
  <c r="K346" i="7" s="1"/>
  <c r="J347" i="7"/>
  <c r="J346" i="7" s="1"/>
  <c r="I347" i="7"/>
  <c r="L346" i="7"/>
  <c r="I346" i="7"/>
  <c r="L343" i="7"/>
  <c r="K343" i="7"/>
  <c r="J343" i="7"/>
  <c r="I343" i="7"/>
  <c r="L340" i="7"/>
  <c r="K340" i="7"/>
  <c r="J340" i="7"/>
  <c r="I340" i="7"/>
  <c r="L338" i="7"/>
  <c r="L337" i="7" s="1"/>
  <c r="K338" i="7"/>
  <c r="K337" i="7" s="1"/>
  <c r="J338" i="7"/>
  <c r="J337" i="7" s="1"/>
  <c r="J336" i="7" s="1"/>
  <c r="I338" i="7"/>
  <c r="I337" i="7"/>
  <c r="L333" i="7"/>
  <c r="L332" i="7" s="1"/>
  <c r="K333" i="7"/>
  <c r="K332" i="7" s="1"/>
  <c r="J333" i="7"/>
  <c r="J332" i="7" s="1"/>
  <c r="I333" i="7"/>
  <c r="I332" i="7"/>
  <c r="L330" i="7"/>
  <c r="K330" i="7"/>
  <c r="K329" i="7" s="1"/>
  <c r="J330" i="7"/>
  <c r="J329" i="7" s="1"/>
  <c r="I330" i="7"/>
  <c r="L329" i="7"/>
  <c r="I329" i="7"/>
  <c r="L327" i="7"/>
  <c r="K327" i="7"/>
  <c r="J327" i="7"/>
  <c r="I327" i="7"/>
  <c r="I326" i="7" s="1"/>
  <c r="L326" i="7"/>
  <c r="K326" i="7"/>
  <c r="J326" i="7"/>
  <c r="L323" i="7"/>
  <c r="L322" i="7" s="1"/>
  <c r="K323" i="7"/>
  <c r="K322" i="7" s="1"/>
  <c r="J323" i="7"/>
  <c r="J322" i="7" s="1"/>
  <c r="I323" i="7"/>
  <c r="I322" i="7"/>
  <c r="L319" i="7"/>
  <c r="K319" i="7"/>
  <c r="K318" i="7" s="1"/>
  <c r="J319" i="7"/>
  <c r="J318" i="7" s="1"/>
  <c r="I319" i="7"/>
  <c r="L318" i="7"/>
  <c r="I318" i="7"/>
  <c r="L315" i="7"/>
  <c r="K315" i="7"/>
  <c r="J315" i="7"/>
  <c r="I315" i="7"/>
  <c r="I314" i="7" s="1"/>
  <c r="L314" i="7"/>
  <c r="K314" i="7"/>
  <c r="J314" i="7"/>
  <c r="L311" i="7"/>
  <c r="K311" i="7"/>
  <c r="J311" i="7"/>
  <c r="I311" i="7"/>
  <c r="L308" i="7"/>
  <c r="K308" i="7"/>
  <c r="J308" i="7"/>
  <c r="I308" i="7"/>
  <c r="I305" i="7" s="1"/>
  <c r="L306" i="7"/>
  <c r="K306" i="7"/>
  <c r="K305" i="7" s="1"/>
  <c r="J306" i="7"/>
  <c r="J305" i="7" s="1"/>
  <c r="I306" i="7"/>
  <c r="L305" i="7"/>
  <c r="L304" i="7" s="1"/>
  <c r="L300" i="7"/>
  <c r="L299" i="7" s="1"/>
  <c r="K300" i="7"/>
  <c r="K299" i="7" s="1"/>
  <c r="J300" i="7"/>
  <c r="J299" i="7" s="1"/>
  <c r="I300" i="7"/>
  <c r="I299" i="7"/>
  <c r="L297" i="7"/>
  <c r="K297" i="7"/>
  <c r="K296" i="7" s="1"/>
  <c r="J297" i="7"/>
  <c r="J296" i="7" s="1"/>
  <c r="I297" i="7"/>
  <c r="L296" i="7"/>
  <c r="I296" i="7"/>
  <c r="L294" i="7"/>
  <c r="K294" i="7"/>
  <c r="J294" i="7"/>
  <c r="I294" i="7"/>
  <c r="I293" i="7" s="1"/>
  <c r="L293" i="7"/>
  <c r="K293" i="7"/>
  <c r="J293" i="7"/>
  <c r="L290" i="7"/>
  <c r="L289" i="7" s="1"/>
  <c r="K290" i="7"/>
  <c r="K289" i="7" s="1"/>
  <c r="J290" i="7"/>
  <c r="J289" i="7" s="1"/>
  <c r="I290" i="7"/>
  <c r="I289" i="7"/>
  <c r="L286" i="7"/>
  <c r="K286" i="7"/>
  <c r="K285" i="7" s="1"/>
  <c r="J286" i="7"/>
  <c r="J285" i="7" s="1"/>
  <c r="I286" i="7"/>
  <c r="L285" i="7"/>
  <c r="I285" i="7"/>
  <c r="L282" i="7"/>
  <c r="K282" i="7"/>
  <c r="J282" i="7"/>
  <c r="I282" i="7"/>
  <c r="I281" i="7" s="1"/>
  <c r="L281" i="7"/>
  <c r="K281" i="7"/>
  <c r="J281" i="7"/>
  <c r="L278" i="7"/>
  <c r="K278" i="7"/>
  <c r="J278" i="7"/>
  <c r="I278" i="7"/>
  <c r="L275" i="7"/>
  <c r="K275" i="7"/>
  <c r="J275" i="7"/>
  <c r="I275" i="7"/>
  <c r="L273" i="7"/>
  <c r="K273" i="7"/>
  <c r="K272" i="7" s="1"/>
  <c r="J273" i="7"/>
  <c r="J272" i="7" s="1"/>
  <c r="I273" i="7"/>
  <c r="L272" i="7"/>
  <c r="I272" i="7"/>
  <c r="L268" i="7"/>
  <c r="K268" i="7"/>
  <c r="K267" i="7" s="1"/>
  <c r="J268" i="7"/>
  <c r="J267" i="7" s="1"/>
  <c r="I268" i="7"/>
  <c r="L267" i="7"/>
  <c r="I267" i="7"/>
  <c r="L265" i="7"/>
  <c r="K265" i="7"/>
  <c r="J265" i="7"/>
  <c r="I265" i="7"/>
  <c r="I264" i="7" s="1"/>
  <c r="L264" i="7"/>
  <c r="K264" i="7"/>
  <c r="J264" i="7"/>
  <c r="L262" i="7"/>
  <c r="L261" i="7" s="1"/>
  <c r="K262" i="7"/>
  <c r="K261" i="7" s="1"/>
  <c r="J262" i="7"/>
  <c r="J261" i="7" s="1"/>
  <c r="I262" i="7"/>
  <c r="I261" i="7"/>
  <c r="L258" i="7"/>
  <c r="K258" i="7"/>
  <c r="K257" i="7" s="1"/>
  <c r="J258" i="7"/>
  <c r="J257" i="7" s="1"/>
  <c r="I258" i="7"/>
  <c r="L257" i="7"/>
  <c r="I257" i="7"/>
  <c r="L254" i="7"/>
  <c r="K254" i="7"/>
  <c r="J254" i="7"/>
  <c r="I254" i="7"/>
  <c r="I253" i="7" s="1"/>
  <c r="L253" i="7"/>
  <c r="K253" i="7"/>
  <c r="J253" i="7"/>
  <c r="L250" i="7"/>
  <c r="L249" i="7" s="1"/>
  <c r="L239" i="7" s="1"/>
  <c r="K250" i="7"/>
  <c r="K249" i="7" s="1"/>
  <c r="J250" i="7"/>
  <c r="J249" i="7" s="1"/>
  <c r="I250" i="7"/>
  <c r="I249" i="7"/>
  <c r="L246" i="7"/>
  <c r="K246" i="7"/>
  <c r="J246" i="7"/>
  <c r="I246" i="7"/>
  <c r="L243" i="7"/>
  <c r="K243" i="7"/>
  <c r="J243" i="7"/>
  <c r="I243" i="7"/>
  <c r="L241" i="7"/>
  <c r="K241" i="7"/>
  <c r="J241" i="7"/>
  <c r="I241" i="7"/>
  <c r="I240" i="7" s="1"/>
  <c r="L240" i="7"/>
  <c r="K240" i="7"/>
  <c r="J240" i="7"/>
  <c r="L234" i="7"/>
  <c r="K234" i="7"/>
  <c r="K233" i="7" s="1"/>
  <c r="K232" i="7" s="1"/>
  <c r="J234" i="7"/>
  <c r="J233" i="7" s="1"/>
  <c r="J232" i="7" s="1"/>
  <c r="I234" i="7"/>
  <c r="L233" i="7"/>
  <c r="L232" i="7" s="1"/>
  <c r="I233" i="7"/>
  <c r="I232" i="7"/>
  <c r="L230" i="7"/>
  <c r="K230" i="7"/>
  <c r="K229" i="7" s="1"/>
  <c r="K228" i="7" s="1"/>
  <c r="J230" i="7"/>
  <c r="J229" i="7" s="1"/>
  <c r="J228" i="7" s="1"/>
  <c r="I230" i="7"/>
  <c r="L229" i="7"/>
  <c r="L228" i="7" s="1"/>
  <c r="I229" i="7"/>
  <c r="I228" i="7"/>
  <c r="L221" i="7"/>
  <c r="K221" i="7"/>
  <c r="K220" i="7" s="1"/>
  <c r="J221" i="7"/>
  <c r="J220" i="7" s="1"/>
  <c r="I221" i="7"/>
  <c r="L220" i="7"/>
  <c r="I220" i="7"/>
  <c r="L218" i="7"/>
  <c r="K218" i="7"/>
  <c r="J218" i="7"/>
  <c r="I218" i="7"/>
  <c r="I217" i="7" s="1"/>
  <c r="I216" i="7" s="1"/>
  <c r="L217" i="7"/>
  <c r="K217" i="7"/>
  <c r="J217" i="7"/>
  <c r="J216" i="7" s="1"/>
  <c r="L216" i="7"/>
  <c r="L211" i="7"/>
  <c r="K211" i="7"/>
  <c r="J211" i="7"/>
  <c r="I211" i="7"/>
  <c r="I210" i="7" s="1"/>
  <c r="I209" i="7" s="1"/>
  <c r="L210" i="7"/>
  <c r="K210" i="7"/>
  <c r="K209" i="7" s="1"/>
  <c r="J210" i="7"/>
  <c r="J209" i="7" s="1"/>
  <c r="L209" i="7"/>
  <c r="L207" i="7"/>
  <c r="K207" i="7"/>
  <c r="J207" i="7"/>
  <c r="I207" i="7"/>
  <c r="I206" i="7" s="1"/>
  <c r="L206" i="7"/>
  <c r="K206" i="7"/>
  <c r="J206" i="7"/>
  <c r="L202" i="7"/>
  <c r="L201" i="7" s="1"/>
  <c r="K202" i="7"/>
  <c r="K201" i="7" s="1"/>
  <c r="J202" i="7"/>
  <c r="J201" i="7" s="1"/>
  <c r="I202" i="7"/>
  <c r="I201" i="7"/>
  <c r="L196" i="7"/>
  <c r="K196" i="7"/>
  <c r="K195" i="7" s="1"/>
  <c r="J196" i="7"/>
  <c r="J195" i="7" s="1"/>
  <c r="I196" i="7"/>
  <c r="L195" i="7"/>
  <c r="I195" i="7"/>
  <c r="L191" i="7"/>
  <c r="K191" i="7"/>
  <c r="J191" i="7"/>
  <c r="I191" i="7"/>
  <c r="I190" i="7" s="1"/>
  <c r="L190" i="7"/>
  <c r="K190" i="7"/>
  <c r="J190" i="7"/>
  <c r="L188" i="7"/>
  <c r="L187" i="7" s="1"/>
  <c r="L186" i="7" s="1"/>
  <c r="L185" i="7" s="1"/>
  <c r="K188" i="7"/>
  <c r="K187" i="7" s="1"/>
  <c r="J188" i="7"/>
  <c r="J187" i="7" s="1"/>
  <c r="I188" i="7"/>
  <c r="I187" i="7"/>
  <c r="L180" i="7"/>
  <c r="K180" i="7"/>
  <c r="K179" i="7" s="1"/>
  <c r="J180" i="7"/>
  <c r="J179" i="7" s="1"/>
  <c r="I180" i="7"/>
  <c r="L179" i="7"/>
  <c r="I179" i="7"/>
  <c r="L175" i="7"/>
  <c r="K175" i="7"/>
  <c r="J175" i="7"/>
  <c r="I175" i="7"/>
  <c r="I174" i="7" s="1"/>
  <c r="I173" i="7" s="1"/>
  <c r="L174" i="7"/>
  <c r="K174" i="7"/>
  <c r="K173" i="7" s="1"/>
  <c r="J174" i="7"/>
  <c r="J173" i="7" s="1"/>
  <c r="L173" i="7"/>
  <c r="L171" i="7"/>
  <c r="K171" i="7"/>
  <c r="J171" i="7"/>
  <c r="I171" i="7"/>
  <c r="I170" i="7" s="1"/>
  <c r="I169" i="7" s="1"/>
  <c r="L170" i="7"/>
  <c r="K170" i="7"/>
  <c r="K169" i="7" s="1"/>
  <c r="J170" i="7"/>
  <c r="J169" i="7" s="1"/>
  <c r="L169" i="7"/>
  <c r="L168" i="7" s="1"/>
  <c r="L166" i="7"/>
  <c r="K166" i="7"/>
  <c r="K165" i="7" s="1"/>
  <c r="J166" i="7"/>
  <c r="J165" i="7" s="1"/>
  <c r="I166" i="7"/>
  <c r="L165" i="7"/>
  <c r="I165" i="7"/>
  <c r="L161" i="7"/>
  <c r="K161" i="7"/>
  <c r="J161" i="7"/>
  <c r="I161" i="7"/>
  <c r="I160" i="7" s="1"/>
  <c r="I159" i="7" s="1"/>
  <c r="I158" i="7" s="1"/>
  <c r="L160" i="7"/>
  <c r="K160" i="7"/>
  <c r="K159" i="7" s="1"/>
  <c r="K158" i="7" s="1"/>
  <c r="J160" i="7"/>
  <c r="L159" i="7"/>
  <c r="L158" i="7" s="1"/>
  <c r="L155" i="7"/>
  <c r="K155" i="7"/>
  <c r="K154" i="7" s="1"/>
  <c r="K153" i="7" s="1"/>
  <c r="J155" i="7"/>
  <c r="J154" i="7" s="1"/>
  <c r="J153" i="7" s="1"/>
  <c r="I155" i="7"/>
  <c r="L154" i="7"/>
  <c r="L153" i="7" s="1"/>
  <c r="I154" i="7"/>
  <c r="I153" i="7"/>
  <c r="L151" i="7"/>
  <c r="K151" i="7"/>
  <c r="K150" i="7" s="1"/>
  <c r="J151" i="7"/>
  <c r="J150" i="7" s="1"/>
  <c r="I151" i="7"/>
  <c r="L150" i="7"/>
  <c r="I150" i="7"/>
  <c r="L147" i="7"/>
  <c r="K147" i="7"/>
  <c r="J147" i="7"/>
  <c r="I147" i="7"/>
  <c r="I146" i="7" s="1"/>
  <c r="I145" i="7" s="1"/>
  <c r="L146" i="7"/>
  <c r="K146" i="7"/>
  <c r="K145" i="7" s="1"/>
  <c r="J146" i="7"/>
  <c r="J145" i="7" s="1"/>
  <c r="L145" i="7"/>
  <c r="L142" i="7"/>
  <c r="K142" i="7"/>
  <c r="J142" i="7"/>
  <c r="I142" i="7"/>
  <c r="I141" i="7" s="1"/>
  <c r="I140" i="7" s="1"/>
  <c r="I139" i="7" s="1"/>
  <c r="L141" i="7"/>
  <c r="K141" i="7"/>
  <c r="K140" i="7" s="1"/>
  <c r="K139" i="7" s="1"/>
  <c r="J141" i="7"/>
  <c r="J140" i="7" s="1"/>
  <c r="J139" i="7" s="1"/>
  <c r="L140" i="7"/>
  <c r="L139" i="7" s="1"/>
  <c r="L137" i="7"/>
  <c r="K137" i="7"/>
  <c r="K136" i="7" s="1"/>
  <c r="K135" i="7" s="1"/>
  <c r="J137" i="7"/>
  <c r="J136" i="7" s="1"/>
  <c r="J135" i="7" s="1"/>
  <c r="I137" i="7"/>
  <c r="L136" i="7"/>
  <c r="L135" i="7" s="1"/>
  <c r="I136" i="7"/>
  <c r="I135" i="7"/>
  <c r="L133" i="7"/>
  <c r="K133" i="7"/>
  <c r="K132" i="7" s="1"/>
  <c r="K131" i="7" s="1"/>
  <c r="J133" i="7"/>
  <c r="J132" i="7" s="1"/>
  <c r="J131" i="7" s="1"/>
  <c r="I133" i="7"/>
  <c r="L132" i="7"/>
  <c r="L131" i="7" s="1"/>
  <c r="I132" i="7"/>
  <c r="I131" i="7"/>
  <c r="L129" i="7"/>
  <c r="K129" i="7"/>
  <c r="K128" i="7" s="1"/>
  <c r="K127" i="7" s="1"/>
  <c r="J129" i="7"/>
  <c r="J128" i="7" s="1"/>
  <c r="J127" i="7" s="1"/>
  <c r="I129" i="7"/>
  <c r="L128" i="7"/>
  <c r="L127" i="7" s="1"/>
  <c r="I128" i="7"/>
  <c r="I127" i="7"/>
  <c r="L125" i="7"/>
  <c r="K125" i="7"/>
  <c r="K124" i="7" s="1"/>
  <c r="K123" i="7" s="1"/>
  <c r="J125" i="7"/>
  <c r="J124" i="7" s="1"/>
  <c r="J123" i="7" s="1"/>
  <c r="I125" i="7"/>
  <c r="L124" i="7"/>
  <c r="L123" i="7" s="1"/>
  <c r="I124" i="7"/>
  <c r="I123" i="7"/>
  <c r="L121" i="7"/>
  <c r="K121" i="7"/>
  <c r="K120" i="7" s="1"/>
  <c r="K119" i="7" s="1"/>
  <c r="J121" i="7"/>
  <c r="J120" i="7" s="1"/>
  <c r="J119" i="7" s="1"/>
  <c r="I121" i="7"/>
  <c r="L120" i="7"/>
  <c r="L119" i="7" s="1"/>
  <c r="I120" i="7"/>
  <c r="I119" i="7"/>
  <c r="L116" i="7"/>
  <c r="K116" i="7"/>
  <c r="K115" i="7" s="1"/>
  <c r="K114" i="7" s="1"/>
  <c r="J116" i="7"/>
  <c r="J115" i="7" s="1"/>
  <c r="J114" i="7" s="1"/>
  <c r="I116" i="7"/>
  <c r="L115" i="7"/>
  <c r="L114" i="7" s="1"/>
  <c r="I115" i="7"/>
  <c r="I114" i="7"/>
  <c r="I113" i="7" s="1"/>
  <c r="L110" i="7"/>
  <c r="L109" i="7" s="1"/>
  <c r="K110" i="7"/>
  <c r="J110" i="7"/>
  <c r="J109" i="7" s="1"/>
  <c r="I110" i="7"/>
  <c r="K109" i="7"/>
  <c r="I109" i="7"/>
  <c r="L106" i="7"/>
  <c r="K106" i="7"/>
  <c r="K105" i="7" s="1"/>
  <c r="K104" i="7" s="1"/>
  <c r="J106" i="7"/>
  <c r="J105" i="7" s="1"/>
  <c r="J104" i="7" s="1"/>
  <c r="I106" i="7"/>
  <c r="L105" i="7"/>
  <c r="L104" i="7" s="1"/>
  <c r="I105" i="7"/>
  <c r="I104" i="7"/>
  <c r="L101" i="7"/>
  <c r="K101" i="7"/>
  <c r="K100" i="7" s="1"/>
  <c r="K99" i="7" s="1"/>
  <c r="J101" i="7"/>
  <c r="J100" i="7" s="1"/>
  <c r="J99" i="7" s="1"/>
  <c r="I101" i="7"/>
  <c r="L100" i="7"/>
  <c r="L99" i="7" s="1"/>
  <c r="I100" i="7"/>
  <c r="I99" i="7"/>
  <c r="L96" i="7"/>
  <c r="K96" i="7"/>
  <c r="K95" i="7" s="1"/>
  <c r="K94" i="7" s="1"/>
  <c r="K93" i="7" s="1"/>
  <c r="J96" i="7"/>
  <c r="J95" i="7" s="1"/>
  <c r="J94" i="7" s="1"/>
  <c r="J93" i="7" s="1"/>
  <c r="I96" i="7"/>
  <c r="L95" i="7"/>
  <c r="L94" i="7" s="1"/>
  <c r="I95" i="7"/>
  <c r="I94" i="7"/>
  <c r="I93" i="7" s="1"/>
  <c r="L89" i="7"/>
  <c r="L88" i="7" s="1"/>
  <c r="L87" i="7" s="1"/>
  <c r="L86" i="7" s="1"/>
  <c r="K89" i="7"/>
  <c r="J89" i="7"/>
  <c r="J88" i="7" s="1"/>
  <c r="J87" i="7" s="1"/>
  <c r="J86" i="7" s="1"/>
  <c r="I89" i="7"/>
  <c r="K88" i="7"/>
  <c r="I88" i="7"/>
  <c r="I87" i="7" s="1"/>
  <c r="I86" i="7" s="1"/>
  <c r="K87" i="7"/>
  <c r="K86" i="7" s="1"/>
  <c r="L84" i="7"/>
  <c r="K84" i="7"/>
  <c r="J84" i="7"/>
  <c r="I84" i="7"/>
  <c r="I83" i="7" s="1"/>
  <c r="I82" i="7" s="1"/>
  <c r="L83" i="7"/>
  <c r="K83" i="7"/>
  <c r="K82" i="7" s="1"/>
  <c r="J83" i="7"/>
  <c r="J82" i="7" s="1"/>
  <c r="L82" i="7"/>
  <c r="L78" i="7"/>
  <c r="K78" i="7"/>
  <c r="J78" i="7"/>
  <c r="I78" i="7"/>
  <c r="I77" i="7" s="1"/>
  <c r="I66" i="7" s="1"/>
  <c r="L77" i="7"/>
  <c r="K77" i="7"/>
  <c r="J77" i="7"/>
  <c r="L73" i="7"/>
  <c r="L72" i="7" s="1"/>
  <c r="K73" i="7"/>
  <c r="J73" i="7"/>
  <c r="J72" i="7" s="1"/>
  <c r="I73" i="7"/>
  <c r="K72" i="7"/>
  <c r="I72" i="7"/>
  <c r="L68" i="7"/>
  <c r="K68" i="7"/>
  <c r="K67" i="7" s="1"/>
  <c r="K66" i="7" s="1"/>
  <c r="J68" i="7"/>
  <c r="J67" i="7" s="1"/>
  <c r="I68" i="7"/>
  <c r="L67" i="7"/>
  <c r="I67" i="7"/>
  <c r="L49" i="7"/>
  <c r="L48" i="7" s="1"/>
  <c r="L47" i="7" s="1"/>
  <c r="L46" i="7" s="1"/>
  <c r="K49" i="7"/>
  <c r="J49" i="7"/>
  <c r="J48" i="7" s="1"/>
  <c r="J47" i="7" s="1"/>
  <c r="J46" i="7" s="1"/>
  <c r="I49" i="7"/>
  <c r="K48" i="7"/>
  <c r="I48" i="7"/>
  <c r="I47" i="7" s="1"/>
  <c r="I46" i="7" s="1"/>
  <c r="K47" i="7"/>
  <c r="K46" i="7" s="1"/>
  <c r="L44" i="7"/>
  <c r="K44" i="7"/>
  <c r="J44" i="7"/>
  <c r="I44" i="7"/>
  <c r="I43" i="7" s="1"/>
  <c r="I42" i="7" s="1"/>
  <c r="L43" i="7"/>
  <c r="K43" i="7"/>
  <c r="K42" i="7" s="1"/>
  <c r="J43" i="7"/>
  <c r="J42" i="7" s="1"/>
  <c r="L42" i="7"/>
  <c r="L40" i="7"/>
  <c r="K40" i="7"/>
  <c r="J40" i="7"/>
  <c r="I40" i="7"/>
  <c r="I37" i="7" s="1"/>
  <c r="I36" i="7" s="1"/>
  <c r="L38" i="7"/>
  <c r="K38" i="7"/>
  <c r="K37" i="7" s="1"/>
  <c r="K36" i="7" s="1"/>
  <c r="J38" i="7"/>
  <c r="J37" i="7" s="1"/>
  <c r="J36" i="7" s="1"/>
  <c r="J35" i="7" s="1"/>
  <c r="I38" i="7"/>
  <c r="L37" i="7"/>
  <c r="L36" i="7" s="1"/>
  <c r="L35" i="7" s="1"/>
  <c r="L365" i="6"/>
  <c r="K365" i="6"/>
  <c r="K364" i="6" s="1"/>
  <c r="J365" i="6"/>
  <c r="I365" i="6"/>
  <c r="I364" i="6" s="1"/>
  <c r="L364" i="6"/>
  <c r="J364" i="6"/>
  <c r="L362" i="6"/>
  <c r="L361" i="6" s="1"/>
  <c r="K362" i="6"/>
  <c r="J362" i="6"/>
  <c r="I362" i="6"/>
  <c r="I361" i="6" s="1"/>
  <c r="K361" i="6"/>
  <c r="J361" i="6"/>
  <c r="L359" i="6"/>
  <c r="K359" i="6"/>
  <c r="K358" i="6" s="1"/>
  <c r="J359" i="6"/>
  <c r="J358" i="6" s="1"/>
  <c r="I359" i="6"/>
  <c r="L358" i="6"/>
  <c r="I358" i="6"/>
  <c r="L355" i="6"/>
  <c r="K355" i="6"/>
  <c r="K354" i="6" s="1"/>
  <c r="J355" i="6"/>
  <c r="I355" i="6"/>
  <c r="I354" i="6" s="1"/>
  <c r="L354" i="6"/>
  <c r="J354" i="6"/>
  <c r="L351" i="6"/>
  <c r="L350" i="6" s="1"/>
  <c r="K351" i="6"/>
  <c r="J351" i="6"/>
  <c r="I351" i="6"/>
  <c r="I350" i="6" s="1"/>
  <c r="K350" i="6"/>
  <c r="J350" i="6"/>
  <c r="L347" i="6"/>
  <c r="K347" i="6"/>
  <c r="K346" i="6" s="1"/>
  <c r="J347" i="6"/>
  <c r="J346" i="6" s="1"/>
  <c r="J336" i="6" s="1"/>
  <c r="I347" i="6"/>
  <c r="L346" i="6"/>
  <c r="I346" i="6"/>
  <c r="L343" i="6"/>
  <c r="K343" i="6"/>
  <c r="J343" i="6"/>
  <c r="I343" i="6"/>
  <c r="L340" i="6"/>
  <c r="K340" i="6"/>
  <c r="J340" i="6"/>
  <c r="I340" i="6"/>
  <c r="L338" i="6"/>
  <c r="L337" i="6" s="1"/>
  <c r="K338" i="6"/>
  <c r="J338" i="6"/>
  <c r="I338" i="6"/>
  <c r="I337" i="6" s="1"/>
  <c r="I336" i="6" s="1"/>
  <c r="K337" i="6"/>
  <c r="J337" i="6"/>
  <c r="L333" i="6"/>
  <c r="L332" i="6" s="1"/>
  <c r="K333" i="6"/>
  <c r="J333" i="6"/>
  <c r="I333" i="6"/>
  <c r="I332" i="6" s="1"/>
  <c r="K332" i="6"/>
  <c r="J332" i="6"/>
  <c r="L330" i="6"/>
  <c r="K330" i="6"/>
  <c r="K329" i="6" s="1"/>
  <c r="J330" i="6"/>
  <c r="J329" i="6" s="1"/>
  <c r="I330" i="6"/>
  <c r="L329" i="6"/>
  <c r="I329" i="6"/>
  <c r="L327" i="6"/>
  <c r="K327" i="6"/>
  <c r="K326" i="6" s="1"/>
  <c r="J327" i="6"/>
  <c r="I327" i="6"/>
  <c r="I326" i="6" s="1"/>
  <c r="L326" i="6"/>
  <c r="J326" i="6"/>
  <c r="L323" i="6"/>
  <c r="L322" i="6" s="1"/>
  <c r="K323" i="6"/>
  <c r="J323" i="6"/>
  <c r="I323" i="6"/>
  <c r="I322" i="6" s="1"/>
  <c r="K322" i="6"/>
  <c r="J322" i="6"/>
  <c r="L319" i="6"/>
  <c r="K319" i="6"/>
  <c r="K318" i="6" s="1"/>
  <c r="J319" i="6"/>
  <c r="J318" i="6" s="1"/>
  <c r="I319" i="6"/>
  <c r="L318" i="6"/>
  <c r="I318" i="6"/>
  <c r="L315" i="6"/>
  <c r="K315" i="6"/>
  <c r="K314" i="6" s="1"/>
  <c r="J315" i="6"/>
  <c r="I315" i="6"/>
  <c r="I314" i="6" s="1"/>
  <c r="L314" i="6"/>
  <c r="J314" i="6"/>
  <c r="L311" i="6"/>
  <c r="K311" i="6"/>
  <c r="J311" i="6"/>
  <c r="I311" i="6"/>
  <c r="L308" i="6"/>
  <c r="K308" i="6"/>
  <c r="J308" i="6"/>
  <c r="I308" i="6"/>
  <c r="L306" i="6"/>
  <c r="K306" i="6"/>
  <c r="K305" i="6" s="1"/>
  <c r="K304" i="6" s="1"/>
  <c r="J306" i="6"/>
  <c r="J305" i="6" s="1"/>
  <c r="I306" i="6"/>
  <c r="L305" i="6"/>
  <c r="I305" i="6"/>
  <c r="L300" i="6"/>
  <c r="L299" i="6" s="1"/>
  <c r="K300" i="6"/>
  <c r="J300" i="6"/>
  <c r="I300" i="6"/>
  <c r="I299" i="6" s="1"/>
  <c r="K299" i="6"/>
  <c r="J299" i="6"/>
  <c r="L297" i="6"/>
  <c r="K297" i="6"/>
  <c r="K296" i="6" s="1"/>
  <c r="J297" i="6"/>
  <c r="J296" i="6" s="1"/>
  <c r="I297" i="6"/>
  <c r="L296" i="6"/>
  <c r="I296" i="6"/>
  <c r="L294" i="6"/>
  <c r="K294" i="6"/>
  <c r="K293" i="6" s="1"/>
  <c r="J294" i="6"/>
  <c r="I294" i="6"/>
  <c r="I293" i="6" s="1"/>
  <c r="L293" i="6"/>
  <c r="J293" i="6"/>
  <c r="L290" i="6"/>
  <c r="L289" i="6" s="1"/>
  <c r="K290" i="6"/>
  <c r="J290" i="6"/>
  <c r="I290" i="6"/>
  <c r="I289" i="6" s="1"/>
  <c r="K289" i="6"/>
  <c r="J289" i="6"/>
  <c r="L286" i="6"/>
  <c r="K286" i="6"/>
  <c r="K285" i="6" s="1"/>
  <c r="J286" i="6"/>
  <c r="J285" i="6" s="1"/>
  <c r="I286" i="6"/>
  <c r="L285" i="6"/>
  <c r="I285" i="6"/>
  <c r="L282" i="6"/>
  <c r="K282" i="6"/>
  <c r="K281" i="6" s="1"/>
  <c r="J282" i="6"/>
  <c r="I282" i="6"/>
  <c r="I281" i="6" s="1"/>
  <c r="L281" i="6"/>
  <c r="J281" i="6"/>
  <c r="L278" i="6"/>
  <c r="K278" i="6"/>
  <c r="J278" i="6"/>
  <c r="I278" i="6"/>
  <c r="L275" i="6"/>
  <c r="K275" i="6"/>
  <c r="J275" i="6"/>
  <c r="I275" i="6"/>
  <c r="L273" i="6"/>
  <c r="K273" i="6"/>
  <c r="K272" i="6" s="1"/>
  <c r="K271" i="6" s="1"/>
  <c r="J273" i="6"/>
  <c r="J272" i="6" s="1"/>
  <c r="I273" i="6"/>
  <c r="L272" i="6"/>
  <c r="L271" i="6" s="1"/>
  <c r="I272" i="6"/>
  <c r="L268" i="6"/>
  <c r="K268" i="6"/>
  <c r="K267" i="6" s="1"/>
  <c r="J268" i="6"/>
  <c r="J267" i="6" s="1"/>
  <c r="I268" i="6"/>
  <c r="L267" i="6"/>
  <c r="I267" i="6"/>
  <c r="L265" i="6"/>
  <c r="K265" i="6"/>
  <c r="K264" i="6" s="1"/>
  <c r="J265" i="6"/>
  <c r="I265" i="6"/>
  <c r="I264" i="6" s="1"/>
  <c r="L264" i="6"/>
  <c r="J264" i="6"/>
  <c r="L262" i="6"/>
  <c r="L261" i="6" s="1"/>
  <c r="K262" i="6"/>
  <c r="J262" i="6"/>
  <c r="I262" i="6"/>
  <c r="I261" i="6" s="1"/>
  <c r="K261" i="6"/>
  <c r="J261" i="6"/>
  <c r="L258" i="6"/>
  <c r="K258" i="6"/>
  <c r="K257" i="6" s="1"/>
  <c r="J258" i="6"/>
  <c r="J257" i="6" s="1"/>
  <c r="I258" i="6"/>
  <c r="L257" i="6"/>
  <c r="I257" i="6"/>
  <c r="L254" i="6"/>
  <c r="L253" i="6" s="1"/>
  <c r="K254" i="6"/>
  <c r="K253" i="6" s="1"/>
  <c r="J254" i="6"/>
  <c r="I254" i="6"/>
  <c r="I253" i="6" s="1"/>
  <c r="J253" i="6"/>
  <c r="L250" i="6"/>
  <c r="L249" i="6" s="1"/>
  <c r="K250" i="6"/>
  <c r="J250" i="6"/>
  <c r="I250" i="6"/>
  <c r="I249" i="6" s="1"/>
  <c r="K249" i="6"/>
  <c r="J249" i="6"/>
  <c r="L246" i="6"/>
  <c r="K246" i="6"/>
  <c r="J246" i="6"/>
  <c r="I246" i="6"/>
  <c r="L243" i="6"/>
  <c r="K243" i="6"/>
  <c r="J243" i="6"/>
  <c r="I243" i="6"/>
  <c r="L241" i="6"/>
  <c r="L240" i="6" s="1"/>
  <c r="L239" i="6" s="1"/>
  <c r="K241" i="6"/>
  <c r="K240" i="6" s="1"/>
  <c r="J241" i="6"/>
  <c r="I241" i="6"/>
  <c r="I240" i="6" s="1"/>
  <c r="I239" i="6" s="1"/>
  <c r="J240" i="6"/>
  <c r="L234" i="6"/>
  <c r="K234" i="6"/>
  <c r="K233" i="6" s="1"/>
  <c r="K232" i="6" s="1"/>
  <c r="J234" i="6"/>
  <c r="J233" i="6" s="1"/>
  <c r="J232" i="6" s="1"/>
  <c r="I234" i="6"/>
  <c r="L233" i="6"/>
  <c r="L232" i="6" s="1"/>
  <c r="I233" i="6"/>
  <c r="I232" i="6" s="1"/>
  <c r="L230" i="6"/>
  <c r="K230" i="6"/>
  <c r="K229" i="6" s="1"/>
  <c r="K228" i="6" s="1"/>
  <c r="J230" i="6"/>
  <c r="J229" i="6" s="1"/>
  <c r="J228" i="6" s="1"/>
  <c r="I230" i="6"/>
  <c r="L229" i="6"/>
  <c r="L228" i="6" s="1"/>
  <c r="I229" i="6"/>
  <c r="I228" i="6" s="1"/>
  <c r="L221" i="6"/>
  <c r="K221" i="6"/>
  <c r="K220" i="6" s="1"/>
  <c r="J221" i="6"/>
  <c r="J220" i="6" s="1"/>
  <c r="I221" i="6"/>
  <c r="L220" i="6"/>
  <c r="I220" i="6"/>
  <c r="L218" i="6"/>
  <c r="K218" i="6"/>
  <c r="K217" i="6" s="1"/>
  <c r="K216" i="6" s="1"/>
  <c r="J218" i="6"/>
  <c r="I218" i="6"/>
  <c r="I217" i="6" s="1"/>
  <c r="I216" i="6" s="1"/>
  <c r="L217" i="6"/>
  <c r="J217" i="6"/>
  <c r="L216" i="6"/>
  <c r="L211" i="6"/>
  <c r="K211" i="6"/>
  <c r="K210" i="6" s="1"/>
  <c r="K209" i="6" s="1"/>
  <c r="J211" i="6"/>
  <c r="I211" i="6"/>
  <c r="I210" i="6" s="1"/>
  <c r="I209" i="6" s="1"/>
  <c r="L210" i="6"/>
  <c r="J210" i="6"/>
  <c r="J209" i="6" s="1"/>
  <c r="L209" i="6"/>
  <c r="L207" i="6"/>
  <c r="K207" i="6"/>
  <c r="K206" i="6" s="1"/>
  <c r="J207" i="6"/>
  <c r="I207" i="6"/>
  <c r="I206" i="6" s="1"/>
  <c r="L206" i="6"/>
  <c r="J206" i="6"/>
  <c r="L202" i="6"/>
  <c r="L201" i="6" s="1"/>
  <c r="K202" i="6"/>
  <c r="J202" i="6"/>
  <c r="I202" i="6"/>
  <c r="I201" i="6" s="1"/>
  <c r="K201" i="6"/>
  <c r="J201" i="6"/>
  <c r="L196" i="6"/>
  <c r="K196" i="6"/>
  <c r="K195" i="6" s="1"/>
  <c r="J196" i="6"/>
  <c r="J195" i="6" s="1"/>
  <c r="I196" i="6"/>
  <c r="L195" i="6"/>
  <c r="I195" i="6"/>
  <c r="L191" i="6"/>
  <c r="K191" i="6"/>
  <c r="K190" i="6" s="1"/>
  <c r="J191" i="6"/>
  <c r="I191" i="6"/>
  <c r="I190" i="6" s="1"/>
  <c r="L190" i="6"/>
  <c r="J190" i="6"/>
  <c r="L188" i="6"/>
  <c r="L187" i="6" s="1"/>
  <c r="K188" i="6"/>
  <c r="J188" i="6"/>
  <c r="I188" i="6"/>
  <c r="I187" i="6" s="1"/>
  <c r="K187" i="6"/>
  <c r="K186" i="6" s="1"/>
  <c r="J187" i="6"/>
  <c r="L180" i="6"/>
  <c r="K180" i="6"/>
  <c r="K179" i="6" s="1"/>
  <c r="J180" i="6"/>
  <c r="J179" i="6" s="1"/>
  <c r="I180" i="6"/>
  <c r="L179" i="6"/>
  <c r="I179" i="6"/>
  <c r="L175" i="6"/>
  <c r="K175" i="6"/>
  <c r="K174" i="6" s="1"/>
  <c r="K173" i="6" s="1"/>
  <c r="J175" i="6"/>
  <c r="I175" i="6"/>
  <c r="I174" i="6" s="1"/>
  <c r="I173" i="6" s="1"/>
  <c r="L174" i="6"/>
  <c r="J174" i="6"/>
  <c r="J173" i="6" s="1"/>
  <c r="L173" i="6"/>
  <c r="L171" i="6"/>
  <c r="L170" i="6" s="1"/>
  <c r="L169" i="6" s="1"/>
  <c r="L168" i="6" s="1"/>
  <c r="K171" i="6"/>
  <c r="K170" i="6" s="1"/>
  <c r="K169" i="6" s="1"/>
  <c r="J171" i="6"/>
  <c r="I171" i="6"/>
  <c r="I170" i="6" s="1"/>
  <c r="I169" i="6" s="1"/>
  <c r="I168" i="6" s="1"/>
  <c r="J170" i="6"/>
  <c r="J169" i="6" s="1"/>
  <c r="J168" i="6" s="1"/>
  <c r="L166" i="6"/>
  <c r="K166" i="6"/>
  <c r="K165" i="6" s="1"/>
  <c r="J166" i="6"/>
  <c r="J165" i="6" s="1"/>
  <c r="I166" i="6"/>
  <c r="L165" i="6"/>
  <c r="I165" i="6"/>
  <c r="L161" i="6"/>
  <c r="L160" i="6" s="1"/>
  <c r="L159" i="6" s="1"/>
  <c r="L158" i="6" s="1"/>
  <c r="K161" i="6"/>
  <c r="K160" i="6" s="1"/>
  <c r="J161" i="6"/>
  <c r="I161" i="6"/>
  <c r="I160" i="6" s="1"/>
  <c r="I159" i="6" s="1"/>
  <c r="I158" i="6" s="1"/>
  <c r="J160" i="6"/>
  <c r="L155" i="6"/>
  <c r="K155" i="6"/>
  <c r="K154" i="6" s="1"/>
  <c r="K153" i="6" s="1"/>
  <c r="J155" i="6"/>
  <c r="J154" i="6" s="1"/>
  <c r="J153" i="6" s="1"/>
  <c r="I155" i="6"/>
  <c r="L154" i="6"/>
  <c r="L153" i="6" s="1"/>
  <c r="I154" i="6"/>
  <c r="I153" i="6" s="1"/>
  <c r="L151" i="6"/>
  <c r="K151" i="6"/>
  <c r="K150" i="6" s="1"/>
  <c r="J151" i="6"/>
  <c r="J150" i="6" s="1"/>
  <c r="I151" i="6"/>
  <c r="L150" i="6"/>
  <c r="I150" i="6"/>
  <c r="L147" i="6"/>
  <c r="L146" i="6" s="1"/>
  <c r="L145" i="6" s="1"/>
  <c r="K147" i="6"/>
  <c r="K146" i="6" s="1"/>
  <c r="K145" i="6" s="1"/>
  <c r="J147" i="6"/>
  <c r="I147" i="6"/>
  <c r="I146" i="6" s="1"/>
  <c r="I145" i="6" s="1"/>
  <c r="J146" i="6"/>
  <c r="J145" i="6" s="1"/>
  <c r="L142" i="6"/>
  <c r="L141" i="6" s="1"/>
  <c r="L140" i="6" s="1"/>
  <c r="K142" i="6"/>
  <c r="K141" i="6" s="1"/>
  <c r="K140" i="6" s="1"/>
  <c r="K139" i="6" s="1"/>
  <c r="J142" i="6"/>
  <c r="I142" i="6"/>
  <c r="I141" i="6" s="1"/>
  <c r="I140" i="6" s="1"/>
  <c r="J141" i="6"/>
  <c r="J140" i="6" s="1"/>
  <c r="L137" i="6"/>
  <c r="K137" i="6"/>
  <c r="K136" i="6" s="1"/>
  <c r="K135" i="6" s="1"/>
  <c r="J137" i="6"/>
  <c r="J136" i="6" s="1"/>
  <c r="J135" i="6" s="1"/>
  <c r="I137" i="6"/>
  <c r="L136" i="6"/>
  <c r="L135" i="6" s="1"/>
  <c r="I136" i="6"/>
  <c r="I135" i="6" s="1"/>
  <c r="L133" i="6"/>
  <c r="K133" i="6"/>
  <c r="K132" i="6" s="1"/>
  <c r="K131" i="6" s="1"/>
  <c r="J133" i="6"/>
  <c r="J132" i="6" s="1"/>
  <c r="J131" i="6" s="1"/>
  <c r="I133" i="6"/>
  <c r="L132" i="6"/>
  <c r="L131" i="6" s="1"/>
  <c r="I132" i="6"/>
  <c r="I131" i="6" s="1"/>
  <c r="L129" i="6"/>
  <c r="K129" i="6"/>
  <c r="K128" i="6" s="1"/>
  <c r="K127" i="6" s="1"/>
  <c r="J129" i="6"/>
  <c r="J128" i="6" s="1"/>
  <c r="J127" i="6" s="1"/>
  <c r="I129" i="6"/>
  <c r="L128" i="6"/>
  <c r="L127" i="6" s="1"/>
  <c r="I128" i="6"/>
  <c r="I127" i="6" s="1"/>
  <c r="L125" i="6"/>
  <c r="K125" i="6"/>
  <c r="K124" i="6" s="1"/>
  <c r="K123" i="6" s="1"/>
  <c r="J125" i="6"/>
  <c r="J124" i="6" s="1"/>
  <c r="J123" i="6" s="1"/>
  <c r="I125" i="6"/>
  <c r="L124" i="6"/>
  <c r="L123" i="6" s="1"/>
  <c r="I124" i="6"/>
  <c r="I123" i="6" s="1"/>
  <c r="L121" i="6"/>
  <c r="K121" i="6"/>
  <c r="K120" i="6" s="1"/>
  <c r="K119" i="6" s="1"/>
  <c r="J121" i="6"/>
  <c r="J120" i="6" s="1"/>
  <c r="J119" i="6" s="1"/>
  <c r="I121" i="6"/>
  <c r="L120" i="6"/>
  <c r="L119" i="6" s="1"/>
  <c r="I120" i="6"/>
  <c r="I119" i="6" s="1"/>
  <c r="L116" i="6"/>
  <c r="K116" i="6"/>
  <c r="K115" i="6" s="1"/>
  <c r="K114" i="6" s="1"/>
  <c r="J116" i="6"/>
  <c r="J115" i="6" s="1"/>
  <c r="J114" i="6" s="1"/>
  <c r="I116" i="6"/>
  <c r="L115" i="6"/>
  <c r="L114" i="6" s="1"/>
  <c r="I115" i="6"/>
  <c r="I114" i="6" s="1"/>
  <c r="L110" i="6"/>
  <c r="L109" i="6" s="1"/>
  <c r="K110" i="6"/>
  <c r="J110" i="6"/>
  <c r="J109" i="6" s="1"/>
  <c r="I110" i="6"/>
  <c r="I109" i="6" s="1"/>
  <c r="K109" i="6"/>
  <c r="L106" i="6"/>
  <c r="K106" i="6"/>
  <c r="K105" i="6" s="1"/>
  <c r="K104" i="6" s="1"/>
  <c r="J106" i="6"/>
  <c r="J105" i="6" s="1"/>
  <c r="I106" i="6"/>
  <c r="L105" i="6"/>
  <c r="I105" i="6"/>
  <c r="I104" i="6" s="1"/>
  <c r="L101" i="6"/>
  <c r="K101" i="6"/>
  <c r="K100" i="6" s="1"/>
  <c r="K99" i="6" s="1"/>
  <c r="J101" i="6"/>
  <c r="J100" i="6" s="1"/>
  <c r="J99" i="6" s="1"/>
  <c r="I101" i="6"/>
  <c r="L100" i="6"/>
  <c r="L99" i="6" s="1"/>
  <c r="I100" i="6"/>
  <c r="I99" i="6" s="1"/>
  <c r="L96" i="6"/>
  <c r="K96" i="6"/>
  <c r="K95" i="6" s="1"/>
  <c r="K94" i="6" s="1"/>
  <c r="J96" i="6"/>
  <c r="J95" i="6" s="1"/>
  <c r="J94" i="6" s="1"/>
  <c r="I96" i="6"/>
  <c r="L95" i="6"/>
  <c r="L94" i="6" s="1"/>
  <c r="I95" i="6"/>
  <c r="I94" i="6" s="1"/>
  <c r="L89" i="6"/>
  <c r="L88" i="6" s="1"/>
  <c r="L87" i="6" s="1"/>
  <c r="L86" i="6" s="1"/>
  <c r="K89" i="6"/>
  <c r="J89" i="6"/>
  <c r="J88" i="6" s="1"/>
  <c r="J87" i="6" s="1"/>
  <c r="J86" i="6" s="1"/>
  <c r="I89" i="6"/>
  <c r="I88" i="6" s="1"/>
  <c r="I87" i="6" s="1"/>
  <c r="I86" i="6" s="1"/>
  <c r="K88" i="6"/>
  <c r="K87" i="6" s="1"/>
  <c r="K86" i="6" s="1"/>
  <c r="L84" i="6"/>
  <c r="L83" i="6" s="1"/>
  <c r="L82" i="6" s="1"/>
  <c r="K84" i="6"/>
  <c r="K83" i="6" s="1"/>
  <c r="K82" i="6" s="1"/>
  <c r="J84" i="6"/>
  <c r="I84" i="6"/>
  <c r="J83" i="6"/>
  <c r="J82" i="6" s="1"/>
  <c r="I83" i="6"/>
  <c r="I82" i="6"/>
  <c r="L78" i="6"/>
  <c r="L77" i="6" s="1"/>
  <c r="K78" i="6"/>
  <c r="K77" i="6" s="1"/>
  <c r="J78" i="6"/>
  <c r="I78" i="6"/>
  <c r="J77" i="6"/>
  <c r="I77" i="6"/>
  <c r="L73" i="6"/>
  <c r="L72" i="6" s="1"/>
  <c r="K73" i="6"/>
  <c r="J73" i="6"/>
  <c r="J72" i="6" s="1"/>
  <c r="I73" i="6"/>
  <c r="I72" i="6" s="1"/>
  <c r="K72" i="6"/>
  <c r="L68" i="6"/>
  <c r="K68" i="6"/>
  <c r="K67" i="6" s="1"/>
  <c r="J68" i="6"/>
  <c r="J67" i="6" s="1"/>
  <c r="I68" i="6"/>
  <c r="L67" i="6"/>
  <c r="I67" i="6"/>
  <c r="L49" i="6"/>
  <c r="L48" i="6" s="1"/>
  <c r="L47" i="6" s="1"/>
  <c r="L46" i="6" s="1"/>
  <c r="K49" i="6"/>
  <c r="J49" i="6"/>
  <c r="J48" i="6" s="1"/>
  <c r="J47" i="6" s="1"/>
  <c r="J46" i="6" s="1"/>
  <c r="I49" i="6"/>
  <c r="I48" i="6" s="1"/>
  <c r="I47" i="6" s="1"/>
  <c r="I46" i="6" s="1"/>
  <c r="K48" i="6"/>
  <c r="K47" i="6" s="1"/>
  <c r="K46" i="6" s="1"/>
  <c r="L44" i="6"/>
  <c r="L43" i="6" s="1"/>
  <c r="L42" i="6" s="1"/>
  <c r="K44" i="6"/>
  <c r="K43" i="6" s="1"/>
  <c r="K42" i="6" s="1"/>
  <c r="J44" i="6"/>
  <c r="I44" i="6"/>
  <c r="J43" i="6"/>
  <c r="J42" i="6" s="1"/>
  <c r="I43" i="6"/>
  <c r="I42" i="6"/>
  <c r="L40" i="6"/>
  <c r="K40" i="6"/>
  <c r="J40" i="6"/>
  <c r="I40" i="6"/>
  <c r="L38" i="6"/>
  <c r="K38" i="6"/>
  <c r="K37" i="6" s="1"/>
  <c r="K36" i="6" s="1"/>
  <c r="J38" i="6"/>
  <c r="J37" i="6" s="1"/>
  <c r="J36" i="6" s="1"/>
  <c r="I38" i="6"/>
  <c r="L37" i="6"/>
  <c r="L36" i="6" s="1"/>
  <c r="L35" i="6" s="1"/>
  <c r="I37" i="6"/>
  <c r="I36" i="6" s="1"/>
  <c r="I35" i="6" s="1"/>
  <c r="L365" i="5"/>
  <c r="K365" i="5"/>
  <c r="J365" i="5"/>
  <c r="I365" i="5"/>
  <c r="I364" i="5" s="1"/>
  <c r="L364" i="5"/>
  <c r="K364" i="5"/>
  <c r="J364" i="5"/>
  <c r="L362" i="5"/>
  <c r="L361" i="5" s="1"/>
  <c r="K362" i="5"/>
  <c r="K361" i="5" s="1"/>
  <c r="J362" i="5"/>
  <c r="J361" i="5" s="1"/>
  <c r="I362" i="5"/>
  <c r="I361" i="5"/>
  <c r="L359" i="5"/>
  <c r="L358" i="5" s="1"/>
  <c r="K359" i="5"/>
  <c r="J359" i="5"/>
  <c r="J358" i="5" s="1"/>
  <c r="I359" i="5"/>
  <c r="K358" i="5"/>
  <c r="I358" i="5"/>
  <c r="L355" i="5"/>
  <c r="K355" i="5"/>
  <c r="J355" i="5"/>
  <c r="I355" i="5"/>
  <c r="I354" i="5" s="1"/>
  <c r="L354" i="5"/>
  <c r="K354" i="5"/>
  <c r="J354" i="5"/>
  <c r="L351" i="5"/>
  <c r="L350" i="5" s="1"/>
  <c r="K351" i="5"/>
  <c r="K350" i="5" s="1"/>
  <c r="J351" i="5"/>
  <c r="J350" i="5" s="1"/>
  <c r="I351" i="5"/>
  <c r="I350" i="5"/>
  <c r="L347" i="5"/>
  <c r="L346" i="5" s="1"/>
  <c r="K347" i="5"/>
  <c r="J347" i="5"/>
  <c r="J346" i="5" s="1"/>
  <c r="I347" i="5"/>
  <c r="K346" i="5"/>
  <c r="I346" i="5"/>
  <c r="L343" i="5"/>
  <c r="K343" i="5"/>
  <c r="J343" i="5"/>
  <c r="I343" i="5"/>
  <c r="L340" i="5"/>
  <c r="K340" i="5"/>
  <c r="J340" i="5"/>
  <c r="I340" i="5"/>
  <c r="L338" i="5"/>
  <c r="L337" i="5" s="1"/>
  <c r="L336" i="5" s="1"/>
  <c r="K338" i="5"/>
  <c r="K337" i="5" s="1"/>
  <c r="K336" i="5" s="1"/>
  <c r="J338" i="5"/>
  <c r="J337" i="5" s="1"/>
  <c r="J336" i="5" s="1"/>
  <c r="I338" i="5"/>
  <c r="I337" i="5"/>
  <c r="L333" i="5"/>
  <c r="L332" i="5" s="1"/>
  <c r="K333" i="5"/>
  <c r="K332" i="5" s="1"/>
  <c r="J333" i="5"/>
  <c r="J332" i="5" s="1"/>
  <c r="I333" i="5"/>
  <c r="I332" i="5"/>
  <c r="L330" i="5"/>
  <c r="L329" i="5" s="1"/>
  <c r="K330" i="5"/>
  <c r="J330" i="5"/>
  <c r="J329" i="5" s="1"/>
  <c r="I330" i="5"/>
  <c r="K329" i="5"/>
  <c r="I329" i="5"/>
  <c r="L327" i="5"/>
  <c r="K327" i="5"/>
  <c r="J327" i="5"/>
  <c r="I327" i="5"/>
  <c r="I326" i="5" s="1"/>
  <c r="L326" i="5"/>
  <c r="K326" i="5"/>
  <c r="J326" i="5"/>
  <c r="L323" i="5"/>
  <c r="L322" i="5" s="1"/>
  <c r="K323" i="5"/>
  <c r="K322" i="5" s="1"/>
  <c r="J323" i="5"/>
  <c r="J322" i="5" s="1"/>
  <c r="I323" i="5"/>
  <c r="I322" i="5"/>
  <c r="L319" i="5"/>
  <c r="L318" i="5" s="1"/>
  <c r="K319" i="5"/>
  <c r="J319" i="5"/>
  <c r="J318" i="5" s="1"/>
  <c r="I319" i="5"/>
  <c r="K318" i="5"/>
  <c r="I318" i="5"/>
  <c r="L315" i="5"/>
  <c r="K315" i="5"/>
  <c r="J315" i="5"/>
  <c r="I315" i="5"/>
  <c r="I314" i="5" s="1"/>
  <c r="L314" i="5"/>
  <c r="K314" i="5"/>
  <c r="J314" i="5"/>
  <c r="L311" i="5"/>
  <c r="K311" i="5"/>
  <c r="J311" i="5"/>
  <c r="I311" i="5"/>
  <c r="L308" i="5"/>
  <c r="K308" i="5"/>
  <c r="J308" i="5"/>
  <c r="I308" i="5"/>
  <c r="I305" i="5" s="1"/>
  <c r="L306" i="5"/>
  <c r="L305" i="5" s="1"/>
  <c r="L304" i="5" s="1"/>
  <c r="L303" i="5" s="1"/>
  <c r="K306" i="5"/>
  <c r="J306" i="5"/>
  <c r="J305" i="5" s="1"/>
  <c r="I306" i="5"/>
  <c r="K305" i="5"/>
  <c r="L300" i="5"/>
  <c r="L299" i="5" s="1"/>
  <c r="K300" i="5"/>
  <c r="K299" i="5" s="1"/>
  <c r="J300" i="5"/>
  <c r="J299" i="5" s="1"/>
  <c r="I300" i="5"/>
  <c r="I299" i="5"/>
  <c r="L297" i="5"/>
  <c r="L296" i="5" s="1"/>
  <c r="K297" i="5"/>
  <c r="J297" i="5"/>
  <c r="J296" i="5" s="1"/>
  <c r="I297" i="5"/>
  <c r="K296" i="5"/>
  <c r="I296" i="5"/>
  <c r="L294" i="5"/>
  <c r="K294" i="5"/>
  <c r="J294" i="5"/>
  <c r="I294" i="5"/>
  <c r="I293" i="5" s="1"/>
  <c r="L293" i="5"/>
  <c r="K293" i="5"/>
  <c r="J293" i="5"/>
  <c r="L290" i="5"/>
  <c r="L289" i="5" s="1"/>
  <c r="K290" i="5"/>
  <c r="K289" i="5" s="1"/>
  <c r="J290" i="5"/>
  <c r="J289" i="5" s="1"/>
  <c r="I290" i="5"/>
  <c r="I289" i="5"/>
  <c r="L286" i="5"/>
  <c r="L285" i="5" s="1"/>
  <c r="K286" i="5"/>
  <c r="J286" i="5"/>
  <c r="J285" i="5" s="1"/>
  <c r="I286" i="5"/>
  <c r="K285" i="5"/>
  <c r="I285" i="5"/>
  <c r="L282" i="5"/>
  <c r="K282" i="5"/>
  <c r="J282" i="5"/>
  <c r="I282" i="5"/>
  <c r="I281" i="5" s="1"/>
  <c r="L281" i="5"/>
  <c r="K281" i="5"/>
  <c r="J281" i="5"/>
  <c r="L278" i="5"/>
  <c r="K278" i="5"/>
  <c r="J278" i="5"/>
  <c r="I278" i="5"/>
  <c r="L275" i="5"/>
  <c r="K275" i="5"/>
  <c r="J275" i="5"/>
  <c r="I275" i="5"/>
  <c r="L273" i="5"/>
  <c r="L272" i="5" s="1"/>
  <c r="L271" i="5" s="1"/>
  <c r="K273" i="5"/>
  <c r="J273" i="5"/>
  <c r="J272" i="5" s="1"/>
  <c r="I273" i="5"/>
  <c r="K272" i="5"/>
  <c r="I272" i="5"/>
  <c r="L268" i="5"/>
  <c r="L267" i="5" s="1"/>
  <c r="K268" i="5"/>
  <c r="J268" i="5"/>
  <c r="J267" i="5" s="1"/>
  <c r="I268" i="5"/>
  <c r="K267" i="5"/>
  <c r="I267" i="5"/>
  <c r="L265" i="5"/>
  <c r="K265" i="5"/>
  <c r="J265" i="5"/>
  <c r="I265" i="5"/>
  <c r="I264" i="5" s="1"/>
  <c r="L264" i="5"/>
  <c r="K264" i="5"/>
  <c r="J264" i="5"/>
  <c r="L262" i="5"/>
  <c r="L261" i="5" s="1"/>
  <c r="K262" i="5"/>
  <c r="K261" i="5" s="1"/>
  <c r="J262" i="5"/>
  <c r="J261" i="5" s="1"/>
  <c r="I262" i="5"/>
  <c r="I261" i="5"/>
  <c r="L258" i="5"/>
  <c r="L257" i="5" s="1"/>
  <c r="K258" i="5"/>
  <c r="J258" i="5"/>
  <c r="J257" i="5" s="1"/>
  <c r="I258" i="5"/>
  <c r="K257" i="5"/>
  <c r="I257" i="5"/>
  <c r="L254" i="5"/>
  <c r="K254" i="5"/>
  <c r="J254" i="5"/>
  <c r="I254" i="5"/>
  <c r="I253" i="5" s="1"/>
  <c r="L253" i="5"/>
  <c r="K253" i="5"/>
  <c r="J253" i="5"/>
  <c r="L250" i="5"/>
  <c r="L249" i="5" s="1"/>
  <c r="K250" i="5"/>
  <c r="K249" i="5" s="1"/>
  <c r="J250" i="5"/>
  <c r="J249" i="5" s="1"/>
  <c r="I250" i="5"/>
  <c r="I249" i="5"/>
  <c r="L246" i="5"/>
  <c r="K246" i="5"/>
  <c r="J246" i="5"/>
  <c r="I246" i="5"/>
  <c r="L243" i="5"/>
  <c r="K243" i="5"/>
  <c r="J243" i="5"/>
  <c r="I243" i="5"/>
  <c r="L241" i="5"/>
  <c r="K241" i="5"/>
  <c r="J241" i="5"/>
  <c r="I241" i="5"/>
  <c r="I240" i="5" s="1"/>
  <c r="I239" i="5" s="1"/>
  <c r="L240" i="5"/>
  <c r="K240" i="5"/>
  <c r="J240" i="5"/>
  <c r="L234" i="5"/>
  <c r="L233" i="5" s="1"/>
  <c r="L232" i="5" s="1"/>
  <c r="K234" i="5"/>
  <c r="J234" i="5"/>
  <c r="J233" i="5" s="1"/>
  <c r="J232" i="5" s="1"/>
  <c r="I234" i="5"/>
  <c r="K233" i="5"/>
  <c r="K232" i="5" s="1"/>
  <c r="I233" i="5"/>
  <c r="I232" i="5"/>
  <c r="L230" i="5"/>
  <c r="L229" i="5" s="1"/>
  <c r="L228" i="5" s="1"/>
  <c r="K230" i="5"/>
  <c r="J230" i="5"/>
  <c r="J229" i="5" s="1"/>
  <c r="J228" i="5" s="1"/>
  <c r="I230" i="5"/>
  <c r="K229" i="5"/>
  <c r="K228" i="5" s="1"/>
  <c r="I229" i="5"/>
  <c r="I228" i="5"/>
  <c r="L221" i="5"/>
  <c r="L220" i="5" s="1"/>
  <c r="K221" i="5"/>
  <c r="J221" i="5"/>
  <c r="J220" i="5" s="1"/>
  <c r="I221" i="5"/>
  <c r="K220" i="5"/>
  <c r="I220" i="5"/>
  <c r="L218" i="5"/>
  <c r="K218" i="5"/>
  <c r="J218" i="5"/>
  <c r="I218" i="5"/>
  <c r="I217" i="5" s="1"/>
  <c r="I216" i="5" s="1"/>
  <c r="L217" i="5"/>
  <c r="K217" i="5"/>
  <c r="J217" i="5"/>
  <c r="J216" i="5" s="1"/>
  <c r="K216" i="5"/>
  <c r="L211" i="5"/>
  <c r="K211" i="5"/>
  <c r="J211" i="5"/>
  <c r="I211" i="5"/>
  <c r="I210" i="5" s="1"/>
  <c r="I209" i="5" s="1"/>
  <c r="L210" i="5"/>
  <c r="L209" i="5" s="1"/>
  <c r="K210" i="5"/>
  <c r="J210" i="5"/>
  <c r="J209" i="5" s="1"/>
  <c r="K209" i="5"/>
  <c r="L207" i="5"/>
  <c r="K207" i="5"/>
  <c r="J207" i="5"/>
  <c r="I207" i="5"/>
  <c r="I206" i="5" s="1"/>
  <c r="L206" i="5"/>
  <c r="K206" i="5"/>
  <c r="J206" i="5"/>
  <c r="L202" i="5"/>
  <c r="L201" i="5" s="1"/>
  <c r="K202" i="5"/>
  <c r="K201" i="5" s="1"/>
  <c r="J202" i="5"/>
  <c r="J201" i="5" s="1"/>
  <c r="I202" i="5"/>
  <c r="I201" i="5"/>
  <c r="L196" i="5"/>
  <c r="L195" i="5" s="1"/>
  <c r="K196" i="5"/>
  <c r="J196" i="5"/>
  <c r="J195" i="5" s="1"/>
  <c r="I196" i="5"/>
  <c r="K195" i="5"/>
  <c r="I195" i="5"/>
  <c r="L191" i="5"/>
  <c r="K191" i="5"/>
  <c r="J191" i="5"/>
  <c r="I191" i="5"/>
  <c r="I190" i="5" s="1"/>
  <c r="L190" i="5"/>
  <c r="K190" i="5"/>
  <c r="J190" i="5"/>
  <c r="L188" i="5"/>
  <c r="L187" i="5" s="1"/>
  <c r="K188" i="5"/>
  <c r="K187" i="5" s="1"/>
  <c r="J188" i="5"/>
  <c r="J187" i="5" s="1"/>
  <c r="I188" i="5"/>
  <c r="I187" i="5"/>
  <c r="L180" i="5"/>
  <c r="L179" i="5" s="1"/>
  <c r="K180" i="5"/>
  <c r="J180" i="5"/>
  <c r="J179" i="5" s="1"/>
  <c r="I180" i="5"/>
  <c r="K179" i="5"/>
  <c r="I179" i="5"/>
  <c r="L175" i="5"/>
  <c r="K175" i="5"/>
  <c r="J175" i="5"/>
  <c r="I175" i="5"/>
  <c r="I174" i="5" s="1"/>
  <c r="I173" i="5" s="1"/>
  <c r="L174" i="5"/>
  <c r="K174" i="5"/>
  <c r="J174" i="5"/>
  <c r="K173" i="5"/>
  <c r="L171" i="5"/>
  <c r="K171" i="5"/>
  <c r="J171" i="5"/>
  <c r="I171" i="5"/>
  <c r="I170" i="5" s="1"/>
  <c r="I169" i="5" s="1"/>
  <c r="L170" i="5"/>
  <c r="L169" i="5" s="1"/>
  <c r="K170" i="5"/>
  <c r="J170" i="5"/>
  <c r="J169" i="5" s="1"/>
  <c r="K169" i="5"/>
  <c r="K168" i="5" s="1"/>
  <c r="L166" i="5"/>
  <c r="L165" i="5" s="1"/>
  <c r="K166" i="5"/>
  <c r="J166" i="5"/>
  <c r="J165" i="5" s="1"/>
  <c r="I166" i="5"/>
  <c r="K165" i="5"/>
  <c r="I165" i="5"/>
  <c r="L161" i="5"/>
  <c r="K161" i="5"/>
  <c r="J161" i="5"/>
  <c r="I161" i="5"/>
  <c r="I160" i="5" s="1"/>
  <c r="I159" i="5" s="1"/>
  <c r="I158" i="5" s="1"/>
  <c r="L160" i="5"/>
  <c r="L159" i="5" s="1"/>
  <c r="L158" i="5" s="1"/>
  <c r="K160" i="5"/>
  <c r="J160" i="5"/>
  <c r="K159" i="5"/>
  <c r="K158" i="5" s="1"/>
  <c r="L155" i="5"/>
  <c r="L154" i="5" s="1"/>
  <c r="L153" i="5" s="1"/>
  <c r="K155" i="5"/>
  <c r="J155" i="5"/>
  <c r="J154" i="5" s="1"/>
  <c r="J153" i="5" s="1"/>
  <c r="I155" i="5"/>
  <c r="K154" i="5"/>
  <c r="K153" i="5" s="1"/>
  <c r="I154" i="5"/>
  <c r="I153" i="5"/>
  <c r="L151" i="5"/>
  <c r="L150" i="5" s="1"/>
  <c r="K151" i="5"/>
  <c r="J151" i="5"/>
  <c r="J150" i="5" s="1"/>
  <c r="I151" i="5"/>
  <c r="K150" i="5"/>
  <c r="I150" i="5"/>
  <c r="L147" i="5"/>
  <c r="K147" i="5"/>
  <c r="J147" i="5"/>
  <c r="I147" i="5"/>
  <c r="I146" i="5" s="1"/>
  <c r="I145" i="5" s="1"/>
  <c r="L146" i="5"/>
  <c r="L145" i="5" s="1"/>
  <c r="K146" i="5"/>
  <c r="J146" i="5"/>
  <c r="J145" i="5" s="1"/>
  <c r="K145" i="5"/>
  <c r="L142" i="5"/>
  <c r="K142" i="5"/>
  <c r="J142" i="5"/>
  <c r="I142" i="5"/>
  <c r="I141" i="5" s="1"/>
  <c r="I140" i="5" s="1"/>
  <c r="I139" i="5" s="1"/>
  <c r="L141" i="5"/>
  <c r="L140" i="5" s="1"/>
  <c r="L139" i="5" s="1"/>
  <c r="K141" i="5"/>
  <c r="J141" i="5"/>
  <c r="J140" i="5" s="1"/>
  <c r="J139" i="5" s="1"/>
  <c r="K140" i="5"/>
  <c r="K139" i="5" s="1"/>
  <c r="L137" i="5"/>
  <c r="L136" i="5" s="1"/>
  <c r="L135" i="5" s="1"/>
  <c r="K137" i="5"/>
  <c r="J137" i="5"/>
  <c r="J136" i="5" s="1"/>
  <c r="J135" i="5" s="1"/>
  <c r="I137" i="5"/>
  <c r="K136" i="5"/>
  <c r="K135" i="5" s="1"/>
  <c r="I136" i="5"/>
  <c r="I135" i="5"/>
  <c r="L133" i="5"/>
  <c r="L132" i="5" s="1"/>
  <c r="L131" i="5" s="1"/>
  <c r="K133" i="5"/>
  <c r="J133" i="5"/>
  <c r="J132" i="5" s="1"/>
  <c r="J131" i="5" s="1"/>
  <c r="I133" i="5"/>
  <c r="K132" i="5"/>
  <c r="K131" i="5" s="1"/>
  <c r="I132" i="5"/>
  <c r="I131" i="5"/>
  <c r="L129" i="5"/>
  <c r="L128" i="5" s="1"/>
  <c r="L127" i="5" s="1"/>
  <c r="K129" i="5"/>
  <c r="J129" i="5"/>
  <c r="J128" i="5" s="1"/>
  <c r="J127" i="5" s="1"/>
  <c r="I129" i="5"/>
  <c r="K128" i="5"/>
  <c r="K127" i="5" s="1"/>
  <c r="I128" i="5"/>
  <c r="I127" i="5"/>
  <c r="L125" i="5"/>
  <c r="L124" i="5" s="1"/>
  <c r="L123" i="5" s="1"/>
  <c r="K125" i="5"/>
  <c r="J125" i="5"/>
  <c r="J124" i="5" s="1"/>
  <c r="J123" i="5" s="1"/>
  <c r="I125" i="5"/>
  <c r="K124" i="5"/>
  <c r="K123" i="5" s="1"/>
  <c r="I124" i="5"/>
  <c r="I123" i="5"/>
  <c r="L121" i="5"/>
  <c r="L120" i="5" s="1"/>
  <c r="L119" i="5" s="1"/>
  <c r="K121" i="5"/>
  <c r="J121" i="5"/>
  <c r="J120" i="5" s="1"/>
  <c r="J119" i="5" s="1"/>
  <c r="I121" i="5"/>
  <c r="K120" i="5"/>
  <c r="K119" i="5" s="1"/>
  <c r="I120" i="5"/>
  <c r="I119" i="5"/>
  <c r="L116" i="5"/>
  <c r="L115" i="5" s="1"/>
  <c r="L114" i="5" s="1"/>
  <c r="K116" i="5"/>
  <c r="J116" i="5"/>
  <c r="J115" i="5" s="1"/>
  <c r="J114" i="5" s="1"/>
  <c r="I116" i="5"/>
  <c r="K115" i="5"/>
  <c r="K114" i="5" s="1"/>
  <c r="I115" i="5"/>
  <c r="I114" i="5"/>
  <c r="I113" i="5" s="1"/>
  <c r="L110" i="5"/>
  <c r="L109" i="5" s="1"/>
  <c r="K110" i="5"/>
  <c r="K109" i="5" s="1"/>
  <c r="J110" i="5"/>
  <c r="J109" i="5" s="1"/>
  <c r="I110" i="5"/>
  <c r="I109" i="5"/>
  <c r="I104" i="5" s="1"/>
  <c r="L106" i="5"/>
  <c r="L105" i="5" s="1"/>
  <c r="L104" i="5" s="1"/>
  <c r="K106" i="5"/>
  <c r="J106" i="5"/>
  <c r="J105" i="5" s="1"/>
  <c r="I106" i="5"/>
  <c r="K105" i="5"/>
  <c r="K104" i="5" s="1"/>
  <c r="I105" i="5"/>
  <c r="L101" i="5"/>
  <c r="L100" i="5" s="1"/>
  <c r="L99" i="5" s="1"/>
  <c r="K101" i="5"/>
  <c r="J101" i="5"/>
  <c r="J100" i="5" s="1"/>
  <c r="J99" i="5" s="1"/>
  <c r="I101" i="5"/>
  <c r="K100" i="5"/>
  <c r="K99" i="5" s="1"/>
  <c r="I100" i="5"/>
  <c r="I99" i="5"/>
  <c r="L96" i="5"/>
  <c r="L95" i="5" s="1"/>
  <c r="L94" i="5" s="1"/>
  <c r="L93" i="5" s="1"/>
  <c r="K96" i="5"/>
  <c r="J96" i="5"/>
  <c r="J95" i="5" s="1"/>
  <c r="J94" i="5" s="1"/>
  <c r="I96" i="5"/>
  <c r="K95" i="5"/>
  <c r="K94" i="5" s="1"/>
  <c r="K93" i="5" s="1"/>
  <c r="I95" i="5"/>
  <c r="I94" i="5"/>
  <c r="L89" i="5"/>
  <c r="L88" i="5" s="1"/>
  <c r="L87" i="5" s="1"/>
  <c r="L86" i="5" s="1"/>
  <c r="K89" i="5"/>
  <c r="K88" i="5" s="1"/>
  <c r="K87" i="5" s="1"/>
  <c r="K86" i="5" s="1"/>
  <c r="J89" i="5"/>
  <c r="J88" i="5" s="1"/>
  <c r="J87" i="5" s="1"/>
  <c r="J86" i="5" s="1"/>
  <c r="I89" i="5"/>
  <c r="I88" i="5"/>
  <c r="I87" i="5" s="1"/>
  <c r="I86" i="5" s="1"/>
  <c r="L84" i="5"/>
  <c r="K84" i="5"/>
  <c r="J84" i="5"/>
  <c r="I84" i="5"/>
  <c r="I83" i="5" s="1"/>
  <c r="I82" i="5" s="1"/>
  <c r="L83" i="5"/>
  <c r="L82" i="5" s="1"/>
  <c r="K83" i="5"/>
  <c r="J83" i="5"/>
  <c r="J82" i="5" s="1"/>
  <c r="K82" i="5"/>
  <c r="L78" i="5"/>
  <c r="K78" i="5"/>
  <c r="J78" i="5"/>
  <c r="I78" i="5"/>
  <c r="I77" i="5" s="1"/>
  <c r="I66" i="5" s="1"/>
  <c r="L77" i="5"/>
  <c r="K77" i="5"/>
  <c r="J77" i="5"/>
  <c r="L73" i="5"/>
  <c r="L72" i="5" s="1"/>
  <c r="K73" i="5"/>
  <c r="K72" i="5" s="1"/>
  <c r="J73" i="5"/>
  <c r="J72" i="5" s="1"/>
  <c r="I73" i="5"/>
  <c r="I72" i="5"/>
  <c r="L68" i="5"/>
  <c r="L67" i="5" s="1"/>
  <c r="K68" i="5"/>
  <c r="J68" i="5"/>
  <c r="J67" i="5" s="1"/>
  <c r="J66" i="5" s="1"/>
  <c r="J65" i="5" s="1"/>
  <c r="I68" i="5"/>
  <c r="K67" i="5"/>
  <c r="I67" i="5"/>
  <c r="L49" i="5"/>
  <c r="L48" i="5" s="1"/>
  <c r="L47" i="5" s="1"/>
  <c r="L46" i="5" s="1"/>
  <c r="K49" i="5"/>
  <c r="K48" i="5" s="1"/>
  <c r="K47" i="5" s="1"/>
  <c r="K46" i="5" s="1"/>
  <c r="J49" i="5"/>
  <c r="J48" i="5" s="1"/>
  <c r="J47" i="5" s="1"/>
  <c r="J46" i="5" s="1"/>
  <c r="I49" i="5"/>
  <c r="I48" i="5"/>
  <c r="I47" i="5" s="1"/>
  <c r="I46" i="5" s="1"/>
  <c r="L44" i="5"/>
  <c r="K44" i="5"/>
  <c r="J44" i="5"/>
  <c r="I44" i="5"/>
  <c r="I43" i="5" s="1"/>
  <c r="I42" i="5" s="1"/>
  <c r="L43" i="5"/>
  <c r="L42" i="5" s="1"/>
  <c r="K43" i="5"/>
  <c r="J43" i="5"/>
  <c r="J42" i="5" s="1"/>
  <c r="K42" i="5"/>
  <c r="L40" i="5"/>
  <c r="K40" i="5"/>
  <c r="J40" i="5"/>
  <c r="I40" i="5"/>
  <c r="I37" i="5" s="1"/>
  <c r="I36" i="5" s="1"/>
  <c r="L38" i="5"/>
  <c r="L37" i="5" s="1"/>
  <c r="L36" i="5" s="1"/>
  <c r="L35" i="5" s="1"/>
  <c r="K38" i="5"/>
  <c r="J38" i="5"/>
  <c r="J37" i="5" s="1"/>
  <c r="J36" i="5" s="1"/>
  <c r="J35" i="5" s="1"/>
  <c r="I38" i="5"/>
  <c r="K37" i="5"/>
  <c r="K36" i="5" s="1"/>
  <c r="K35" i="5" s="1"/>
  <c r="L365" i="4"/>
  <c r="L364" i="4" s="1"/>
  <c r="K365" i="4"/>
  <c r="J365" i="4"/>
  <c r="I365" i="4"/>
  <c r="I364" i="4" s="1"/>
  <c r="K364" i="4"/>
  <c r="J364" i="4"/>
  <c r="L362" i="4"/>
  <c r="K362" i="4"/>
  <c r="J362" i="4"/>
  <c r="J361" i="4" s="1"/>
  <c r="I362" i="4"/>
  <c r="L361" i="4"/>
  <c r="K361" i="4"/>
  <c r="I361" i="4"/>
  <c r="L359" i="4"/>
  <c r="K359" i="4"/>
  <c r="K358" i="4" s="1"/>
  <c r="J359" i="4"/>
  <c r="J358" i="4" s="1"/>
  <c r="I359" i="4"/>
  <c r="L358" i="4"/>
  <c r="I358" i="4"/>
  <c r="L355" i="4"/>
  <c r="L354" i="4" s="1"/>
  <c r="K355" i="4"/>
  <c r="J355" i="4"/>
  <c r="I355" i="4"/>
  <c r="I354" i="4" s="1"/>
  <c r="K354" i="4"/>
  <c r="J354" i="4"/>
  <c r="L351" i="4"/>
  <c r="K351" i="4"/>
  <c r="J351" i="4"/>
  <c r="J350" i="4" s="1"/>
  <c r="I351" i="4"/>
  <c r="L350" i="4"/>
  <c r="K350" i="4"/>
  <c r="I350" i="4"/>
  <c r="L347" i="4"/>
  <c r="K347" i="4"/>
  <c r="K346" i="4" s="1"/>
  <c r="K336" i="4" s="1"/>
  <c r="J347" i="4"/>
  <c r="J346" i="4" s="1"/>
  <c r="I347" i="4"/>
  <c r="L346" i="4"/>
  <c r="I346" i="4"/>
  <c r="L343" i="4"/>
  <c r="K343" i="4"/>
  <c r="J343" i="4"/>
  <c r="I343" i="4"/>
  <c r="L340" i="4"/>
  <c r="K340" i="4"/>
  <c r="J340" i="4"/>
  <c r="I340" i="4"/>
  <c r="L338" i="4"/>
  <c r="K338" i="4"/>
  <c r="J338" i="4"/>
  <c r="J337" i="4" s="1"/>
  <c r="J336" i="4" s="1"/>
  <c r="I338" i="4"/>
  <c r="L337" i="4"/>
  <c r="K337" i="4"/>
  <c r="I337" i="4"/>
  <c r="I336" i="4" s="1"/>
  <c r="L333" i="4"/>
  <c r="K333" i="4"/>
  <c r="J333" i="4"/>
  <c r="J332" i="4" s="1"/>
  <c r="I333" i="4"/>
  <c r="L332" i="4"/>
  <c r="L304" i="4" s="1"/>
  <c r="K332" i="4"/>
  <c r="I332" i="4"/>
  <c r="L330" i="4"/>
  <c r="K330" i="4"/>
  <c r="K329" i="4" s="1"/>
  <c r="J330" i="4"/>
  <c r="J329" i="4" s="1"/>
  <c r="I330" i="4"/>
  <c r="L329" i="4"/>
  <c r="I329" i="4"/>
  <c r="L327" i="4"/>
  <c r="L326" i="4" s="1"/>
  <c r="K327" i="4"/>
  <c r="J327" i="4"/>
  <c r="I327" i="4"/>
  <c r="I326" i="4" s="1"/>
  <c r="K326" i="4"/>
  <c r="J326" i="4"/>
  <c r="L323" i="4"/>
  <c r="K323" i="4"/>
  <c r="J323" i="4"/>
  <c r="J322" i="4" s="1"/>
  <c r="I323" i="4"/>
  <c r="L322" i="4"/>
  <c r="K322" i="4"/>
  <c r="I322" i="4"/>
  <c r="L319" i="4"/>
  <c r="K319" i="4"/>
  <c r="K318" i="4" s="1"/>
  <c r="J319" i="4"/>
  <c r="J318" i="4" s="1"/>
  <c r="I319" i="4"/>
  <c r="L318" i="4"/>
  <c r="I318" i="4"/>
  <c r="L315" i="4"/>
  <c r="L314" i="4" s="1"/>
  <c r="K315" i="4"/>
  <c r="J315" i="4"/>
  <c r="I315" i="4"/>
  <c r="I314" i="4" s="1"/>
  <c r="K314" i="4"/>
  <c r="J314" i="4"/>
  <c r="L311" i="4"/>
  <c r="K311" i="4"/>
  <c r="J311" i="4"/>
  <c r="I311" i="4"/>
  <c r="L308" i="4"/>
  <c r="L305" i="4" s="1"/>
  <c r="K308" i="4"/>
  <c r="J308" i="4"/>
  <c r="I308" i="4"/>
  <c r="I305" i="4" s="1"/>
  <c r="I304" i="4" s="1"/>
  <c r="I303" i="4" s="1"/>
  <c r="L306" i="4"/>
  <c r="K306" i="4"/>
  <c r="K305" i="4" s="1"/>
  <c r="J306" i="4"/>
  <c r="J305" i="4" s="1"/>
  <c r="I306" i="4"/>
  <c r="L300" i="4"/>
  <c r="K300" i="4"/>
  <c r="J300" i="4"/>
  <c r="J299" i="4" s="1"/>
  <c r="I300" i="4"/>
  <c r="L299" i="4"/>
  <c r="L271" i="4" s="1"/>
  <c r="K299" i="4"/>
  <c r="I299" i="4"/>
  <c r="L297" i="4"/>
  <c r="K297" i="4"/>
  <c r="K296" i="4" s="1"/>
  <c r="J297" i="4"/>
  <c r="J296" i="4" s="1"/>
  <c r="I297" i="4"/>
  <c r="L296" i="4"/>
  <c r="I296" i="4"/>
  <c r="L294" i="4"/>
  <c r="L293" i="4" s="1"/>
  <c r="K294" i="4"/>
  <c r="J294" i="4"/>
  <c r="I294" i="4"/>
  <c r="I293" i="4" s="1"/>
  <c r="K293" i="4"/>
  <c r="J293" i="4"/>
  <c r="L290" i="4"/>
  <c r="K290" i="4"/>
  <c r="J290" i="4"/>
  <c r="J289" i="4" s="1"/>
  <c r="I290" i="4"/>
  <c r="L289" i="4"/>
  <c r="K289" i="4"/>
  <c r="I289" i="4"/>
  <c r="L286" i="4"/>
  <c r="K286" i="4"/>
  <c r="K285" i="4" s="1"/>
  <c r="J286" i="4"/>
  <c r="J285" i="4" s="1"/>
  <c r="I286" i="4"/>
  <c r="L285" i="4"/>
  <c r="I285" i="4"/>
  <c r="L282" i="4"/>
  <c r="L281" i="4" s="1"/>
  <c r="K282" i="4"/>
  <c r="J282" i="4"/>
  <c r="I282" i="4"/>
  <c r="I281" i="4" s="1"/>
  <c r="K281" i="4"/>
  <c r="J281" i="4"/>
  <c r="L278" i="4"/>
  <c r="K278" i="4"/>
  <c r="J278" i="4"/>
  <c r="I278" i="4"/>
  <c r="L275" i="4"/>
  <c r="K275" i="4"/>
  <c r="J275" i="4"/>
  <c r="I275" i="4"/>
  <c r="L273" i="4"/>
  <c r="K273" i="4"/>
  <c r="K272" i="4" s="1"/>
  <c r="K271" i="4" s="1"/>
  <c r="J273" i="4"/>
  <c r="J272" i="4" s="1"/>
  <c r="I273" i="4"/>
  <c r="L272" i="4"/>
  <c r="I272" i="4"/>
  <c r="I271" i="4"/>
  <c r="L268" i="4"/>
  <c r="K268" i="4"/>
  <c r="K267" i="4" s="1"/>
  <c r="J268" i="4"/>
  <c r="J267" i="4" s="1"/>
  <c r="I268" i="4"/>
  <c r="L267" i="4"/>
  <c r="I267" i="4"/>
  <c r="L265" i="4"/>
  <c r="L264" i="4" s="1"/>
  <c r="K265" i="4"/>
  <c r="J265" i="4"/>
  <c r="I265" i="4"/>
  <c r="I264" i="4" s="1"/>
  <c r="K264" i="4"/>
  <c r="J264" i="4"/>
  <c r="L262" i="4"/>
  <c r="K262" i="4"/>
  <c r="J262" i="4"/>
  <c r="J261" i="4" s="1"/>
  <c r="I262" i="4"/>
  <c r="L261" i="4"/>
  <c r="K261" i="4"/>
  <c r="I261" i="4"/>
  <c r="L258" i="4"/>
  <c r="K258" i="4"/>
  <c r="K257" i="4" s="1"/>
  <c r="J258" i="4"/>
  <c r="J257" i="4" s="1"/>
  <c r="I258" i="4"/>
  <c r="L257" i="4"/>
  <c r="I257" i="4"/>
  <c r="L254" i="4"/>
  <c r="L253" i="4" s="1"/>
  <c r="K254" i="4"/>
  <c r="J254" i="4"/>
  <c r="I254" i="4"/>
  <c r="I253" i="4" s="1"/>
  <c r="K253" i="4"/>
  <c r="J253" i="4"/>
  <c r="L250" i="4"/>
  <c r="K250" i="4"/>
  <c r="J250" i="4"/>
  <c r="J249" i="4" s="1"/>
  <c r="I250" i="4"/>
  <c r="L249" i="4"/>
  <c r="K249" i="4"/>
  <c r="I249" i="4"/>
  <c r="L246" i="4"/>
  <c r="K246" i="4"/>
  <c r="J246" i="4"/>
  <c r="I246" i="4"/>
  <c r="L243" i="4"/>
  <c r="K243" i="4"/>
  <c r="J243" i="4"/>
  <c r="I243" i="4"/>
  <c r="L241" i="4"/>
  <c r="L240" i="4" s="1"/>
  <c r="K241" i="4"/>
  <c r="J241" i="4"/>
  <c r="I241" i="4"/>
  <c r="I240" i="4" s="1"/>
  <c r="K240" i="4"/>
  <c r="J240" i="4"/>
  <c r="L234" i="4"/>
  <c r="K234" i="4"/>
  <c r="K233" i="4" s="1"/>
  <c r="K232" i="4" s="1"/>
  <c r="J234" i="4"/>
  <c r="J233" i="4" s="1"/>
  <c r="J232" i="4" s="1"/>
  <c r="I234" i="4"/>
  <c r="L233" i="4"/>
  <c r="I233" i="4"/>
  <c r="L232" i="4"/>
  <c r="I232" i="4"/>
  <c r="L230" i="4"/>
  <c r="K230" i="4"/>
  <c r="K229" i="4" s="1"/>
  <c r="K228" i="4" s="1"/>
  <c r="J230" i="4"/>
  <c r="J229" i="4" s="1"/>
  <c r="J228" i="4" s="1"/>
  <c r="I230" i="4"/>
  <c r="L229" i="4"/>
  <c r="I229" i="4"/>
  <c r="L228" i="4"/>
  <c r="I228" i="4"/>
  <c r="L221" i="4"/>
  <c r="K221" i="4"/>
  <c r="K220" i="4" s="1"/>
  <c r="J221" i="4"/>
  <c r="J220" i="4" s="1"/>
  <c r="I221" i="4"/>
  <c r="L220" i="4"/>
  <c r="I220" i="4"/>
  <c r="L218" i="4"/>
  <c r="L217" i="4" s="1"/>
  <c r="L216" i="4" s="1"/>
  <c r="K218" i="4"/>
  <c r="J218" i="4"/>
  <c r="I218" i="4"/>
  <c r="I217" i="4" s="1"/>
  <c r="I216" i="4" s="1"/>
  <c r="K217" i="4"/>
  <c r="J217" i="4"/>
  <c r="J216" i="4" s="1"/>
  <c r="L211" i="4"/>
  <c r="L210" i="4" s="1"/>
  <c r="L209" i="4" s="1"/>
  <c r="K211" i="4"/>
  <c r="J211" i="4"/>
  <c r="I211" i="4"/>
  <c r="I210" i="4" s="1"/>
  <c r="I209" i="4" s="1"/>
  <c r="K210" i="4"/>
  <c r="K209" i="4" s="1"/>
  <c r="J210" i="4"/>
  <c r="J209" i="4" s="1"/>
  <c r="L207" i="4"/>
  <c r="L206" i="4" s="1"/>
  <c r="K207" i="4"/>
  <c r="J207" i="4"/>
  <c r="I207" i="4"/>
  <c r="I206" i="4" s="1"/>
  <c r="K206" i="4"/>
  <c r="J206" i="4"/>
  <c r="L202" i="4"/>
  <c r="K202" i="4"/>
  <c r="J202" i="4"/>
  <c r="J201" i="4" s="1"/>
  <c r="I202" i="4"/>
  <c r="L201" i="4"/>
  <c r="K201" i="4"/>
  <c r="I201" i="4"/>
  <c r="L196" i="4"/>
  <c r="K196" i="4"/>
  <c r="K195" i="4" s="1"/>
  <c r="J196" i="4"/>
  <c r="J195" i="4" s="1"/>
  <c r="I196" i="4"/>
  <c r="L195" i="4"/>
  <c r="I195" i="4"/>
  <c r="L191" i="4"/>
  <c r="L190" i="4" s="1"/>
  <c r="K191" i="4"/>
  <c r="J191" i="4"/>
  <c r="I191" i="4"/>
  <c r="I190" i="4" s="1"/>
  <c r="K190" i="4"/>
  <c r="K186" i="4" s="1"/>
  <c r="J190" i="4"/>
  <c r="L188" i="4"/>
  <c r="K188" i="4"/>
  <c r="J188" i="4"/>
  <c r="J187" i="4" s="1"/>
  <c r="J186" i="4" s="1"/>
  <c r="J185" i="4" s="1"/>
  <c r="I188" i="4"/>
  <c r="L187" i="4"/>
  <c r="K187" i="4"/>
  <c r="I187" i="4"/>
  <c r="I186" i="4" s="1"/>
  <c r="I185" i="4" s="1"/>
  <c r="L180" i="4"/>
  <c r="K180" i="4"/>
  <c r="K179" i="4" s="1"/>
  <c r="J180" i="4"/>
  <c r="J179" i="4" s="1"/>
  <c r="I180" i="4"/>
  <c r="L179" i="4"/>
  <c r="I179" i="4"/>
  <c r="L175" i="4"/>
  <c r="L174" i="4" s="1"/>
  <c r="L173" i="4" s="1"/>
  <c r="K175" i="4"/>
  <c r="J175" i="4"/>
  <c r="I175" i="4"/>
  <c r="I174" i="4" s="1"/>
  <c r="I173" i="4" s="1"/>
  <c r="K174" i="4"/>
  <c r="J174" i="4"/>
  <c r="L171" i="4"/>
  <c r="L170" i="4" s="1"/>
  <c r="L169" i="4" s="1"/>
  <c r="L168" i="4" s="1"/>
  <c r="K171" i="4"/>
  <c r="J171" i="4"/>
  <c r="I171" i="4"/>
  <c r="I170" i="4" s="1"/>
  <c r="I169" i="4" s="1"/>
  <c r="K170" i="4"/>
  <c r="K169" i="4" s="1"/>
  <c r="J170" i="4"/>
  <c r="J169" i="4" s="1"/>
  <c r="I168" i="4"/>
  <c r="L166" i="4"/>
  <c r="K166" i="4"/>
  <c r="K165" i="4" s="1"/>
  <c r="J166" i="4"/>
  <c r="J165" i="4" s="1"/>
  <c r="I166" i="4"/>
  <c r="L165" i="4"/>
  <c r="I165" i="4"/>
  <c r="L161" i="4"/>
  <c r="L160" i="4" s="1"/>
  <c r="L159" i="4" s="1"/>
  <c r="K161" i="4"/>
  <c r="J161" i="4"/>
  <c r="I161" i="4"/>
  <c r="I160" i="4" s="1"/>
  <c r="I159" i="4" s="1"/>
  <c r="I158" i="4" s="1"/>
  <c r="K160" i="4"/>
  <c r="K159" i="4" s="1"/>
  <c r="K158" i="4" s="1"/>
  <c r="J160" i="4"/>
  <c r="J159" i="4" s="1"/>
  <c r="J158" i="4" s="1"/>
  <c r="L158" i="4"/>
  <c r="L155" i="4"/>
  <c r="K155" i="4"/>
  <c r="K154" i="4" s="1"/>
  <c r="K153" i="4" s="1"/>
  <c r="J155" i="4"/>
  <c r="J154" i="4" s="1"/>
  <c r="J153" i="4" s="1"/>
  <c r="I155" i="4"/>
  <c r="L154" i="4"/>
  <c r="I154" i="4"/>
  <c r="L153" i="4"/>
  <c r="I153" i="4"/>
  <c r="I139" i="4" s="1"/>
  <c r="L151" i="4"/>
  <c r="K151" i="4"/>
  <c r="K150" i="4" s="1"/>
  <c r="J151" i="4"/>
  <c r="J150" i="4" s="1"/>
  <c r="I151" i="4"/>
  <c r="L150" i="4"/>
  <c r="I150" i="4"/>
  <c r="L147" i="4"/>
  <c r="L146" i="4" s="1"/>
  <c r="L145" i="4" s="1"/>
  <c r="L139" i="4" s="1"/>
  <c r="K147" i="4"/>
  <c r="J147" i="4"/>
  <c r="I147" i="4"/>
  <c r="I146" i="4" s="1"/>
  <c r="I145" i="4" s="1"/>
  <c r="K146" i="4"/>
  <c r="K145" i="4" s="1"/>
  <c r="J146" i="4"/>
  <c r="J145" i="4" s="1"/>
  <c r="L142" i="4"/>
  <c r="L141" i="4" s="1"/>
  <c r="L140" i="4" s="1"/>
  <c r="K142" i="4"/>
  <c r="J142" i="4"/>
  <c r="I142" i="4"/>
  <c r="I141" i="4" s="1"/>
  <c r="I140" i="4" s="1"/>
  <c r="K141" i="4"/>
  <c r="K140" i="4" s="1"/>
  <c r="J141" i="4"/>
  <c r="J140" i="4" s="1"/>
  <c r="L137" i="4"/>
  <c r="K137" i="4"/>
  <c r="K136" i="4" s="1"/>
  <c r="K135" i="4" s="1"/>
  <c r="J137" i="4"/>
  <c r="J136" i="4" s="1"/>
  <c r="J135" i="4" s="1"/>
  <c r="I137" i="4"/>
  <c r="L136" i="4"/>
  <c r="I136" i="4"/>
  <c r="L135" i="4"/>
  <c r="I135" i="4"/>
  <c r="L133" i="4"/>
  <c r="K133" i="4"/>
  <c r="K132" i="4" s="1"/>
  <c r="K131" i="4" s="1"/>
  <c r="J133" i="4"/>
  <c r="J132" i="4" s="1"/>
  <c r="J131" i="4" s="1"/>
  <c r="I133" i="4"/>
  <c r="L132" i="4"/>
  <c r="I132" i="4"/>
  <c r="L131" i="4"/>
  <c r="I131" i="4"/>
  <c r="L129" i="4"/>
  <c r="K129" i="4"/>
  <c r="K128" i="4" s="1"/>
  <c r="K127" i="4" s="1"/>
  <c r="J129" i="4"/>
  <c r="J128" i="4" s="1"/>
  <c r="J127" i="4" s="1"/>
  <c r="I129" i="4"/>
  <c r="L128" i="4"/>
  <c r="I128" i="4"/>
  <c r="L127" i="4"/>
  <c r="I127" i="4"/>
  <c r="L125" i="4"/>
  <c r="K125" i="4"/>
  <c r="K124" i="4" s="1"/>
  <c r="K123" i="4" s="1"/>
  <c r="J125" i="4"/>
  <c r="J124" i="4" s="1"/>
  <c r="J123" i="4" s="1"/>
  <c r="I125" i="4"/>
  <c r="L124" i="4"/>
  <c r="I124" i="4"/>
  <c r="L123" i="4"/>
  <c r="I123" i="4"/>
  <c r="L121" i="4"/>
  <c r="K121" i="4"/>
  <c r="K120" i="4" s="1"/>
  <c r="K119" i="4" s="1"/>
  <c r="J121" i="4"/>
  <c r="J120" i="4" s="1"/>
  <c r="J119" i="4" s="1"/>
  <c r="I121" i="4"/>
  <c r="L120" i="4"/>
  <c r="I120" i="4"/>
  <c r="L119" i="4"/>
  <c r="I119" i="4"/>
  <c r="L116" i="4"/>
  <c r="K116" i="4"/>
  <c r="K115" i="4" s="1"/>
  <c r="K114" i="4" s="1"/>
  <c r="K113" i="4" s="1"/>
  <c r="J116" i="4"/>
  <c r="J115" i="4" s="1"/>
  <c r="J114" i="4" s="1"/>
  <c r="J113" i="4" s="1"/>
  <c r="I116" i="4"/>
  <c r="L115" i="4"/>
  <c r="I115" i="4"/>
  <c r="L114" i="4"/>
  <c r="I114" i="4"/>
  <c r="L110" i="4"/>
  <c r="K110" i="4"/>
  <c r="J110" i="4"/>
  <c r="J109" i="4" s="1"/>
  <c r="I110" i="4"/>
  <c r="L109" i="4"/>
  <c r="L104" i="4" s="1"/>
  <c r="K109" i="4"/>
  <c r="I109" i="4"/>
  <c r="L106" i="4"/>
  <c r="K106" i="4"/>
  <c r="K105" i="4" s="1"/>
  <c r="K104" i="4" s="1"/>
  <c r="J106" i="4"/>
  <c r="J105" i="4" s="1"/>
  <c r="I106" i="4"/>
  <c r="L105" i="4"/>
  <c r="I105" i="4"/>
  <c r="I104" i="4"/>
  <c r="L101" i="4"/>
  <c r="K101" i="4"/>
  <c r="K100" i="4" s="1"/>
  <c r="K99" i="4" s="1"/>
  <c r="K93" i="4" s="1"/>
  <c r="J101" i="4"/>
  <c r="J100" i="4" s="1"/>
  <c r="J99" i="4" s="1"/>
  <c r="I101" i="4"/>
  <c r="L100" i="4"/>
  <c r="I100" i="4"/>
  <c r="L99" i="4"/>
  <c r="I99" i="4"/>
  <c r="L96" i="4"/>
  <c r="K96" i="4"/>
  <c r="K95" i="4" s="1"/>
  <c r="K94" i="4" s="1"/>
  <c r="J96" i="4"/>
  <c r="J95" i="4" s="1"/>
  <c r="J94" i="4" s="1"/>
  <c r="I96" i="4"/>
  <c r="L95" i="4"/>
  <c r="I95" i="4"/>
  <c r="L94" i="4"/>
  <c r="I94" i="4"/>
  <c r="L89" i="4"/>
  <c r="K89" i="4"/>
  <c r="J89" i="4"/>
  <c r="J88" i="4" s="1"/>
  <c r="I89" i="4"/>
  <c r="L88" i="4"/>
  <c r="L87" i="4" s="1"/>
  <c r="L86" i="4" s="1"/>
  <c r="K88" i="4"/>
  <c r="I88" i="4"/>
  <c r="I87" i="4" s="1"/>
  <c r="I86" i="4" s="1"/>
  <c r="K87" i="4"/>
  <c r="K86" i="4" s="1"/>
  <c r="J87" i="4"/>
  <c r="J86" i="4" s="1"/>
  <c r="L84" i="4"/>
  <c r="L83" i="4" s="1"/>
  <c r="L82" i="4" s="1"/>
  <c r="K84" i="4"/>
  <c r="J84" i="4"/>
  <c r="I84" i="4"/>
  <c r="I83" i="4" s="1"/>
  <c r="I82" i="4" s="1"/>
  <c r="K83" i="4"/>
  <c r="K82" i="4" s="1"/>
  <c r="J83" i="4"/>
  <c r="J82" i="4" s="1"/>
  <c r="L78" i="4"/>
  <c r="L77" i="4" s="1"/>
  <c r="K78" i="4"/>
  <c r="J78" i="4"/>
  <c r="I78" i="4"/>
  <c r="I77" i="4" s="1"/>
  <c r="I66" i="4" s="1"/>
  <c r="I65" i="4" s="1"/>
  <c r="K77" i="4"/>
  <c r="J77" i="4"/>
  <c r="L73" i="4"/>
  <c r="K73" i="4"/>
  <c r="J73" i="4"/>
  <c r="J72" i="4" s="1"/>
  <c r="I73" i="4"/>
  <c r="L72" i="4"/>
  <c r="L66" i="4" s="1"/>
  <c r="L65" i="4" s="1"/>
  <c r="K72" i="4"/>
  <c r="I72" i="4"/>
  <c r="L68" i="4"/>
  <c r="K68" i="4"/>
  <c r="K67" i="4" s="1"/>
  <c r="K66" i="4" s="1"/>
  <c r="K65" i="4" s="1"/>
  <c r="J68" i="4"/>
  <c r="J67" i="4" s="1"/>
  <c r="I68" i="4"/>
  <c r="L67" i="4"/>
  <c r="I67" i="4"/>
  <c r="L49" i="4"/>
  <c r="K49" i="4"/>
  <c r="J49" i="4"/>
  <c r="J48" i="4" s="1"/>
  <c r="I49" i="4"/>
  <c r="L48" i="4"/>
  <c r="L47" i="4" s="1"/>
  <c r="L46" i="4" s="1"/>
  <c r="K48" i="4"/>
  <c r="I48" i="4"/>
  <c r="I47" i="4" s="1"/>
  <c r="I46" i="4" s="1"/>
  <c r="K47" i="4"/>
  <c r="K46" i="4" s="1"/>
  <c r="J47" i="4"/>
  <c r="J46" i="4" s="1"/>
  <c r="L44" i="4"/>
  <c r="L43" i="4" s="1"/>
  <c r="L42" i="4" s="1"/>
  <c r="K44" i="4"/>
  <c r="J44" i="4"/>
  <c r="I44" i="4"/>
  <c r="I43" i="4" s="1"/>
  <c r="I42" i="4" s="1"/>
  <c r="K43" i="4"/>
  <c r="K42" i="4" s="1"/>
  <c r="K35" i="4" s="1"/>
  <c r="J43" i="4"/>
  <c r="J42" i="4"/>
  <c r="L40" i="4"/>
  <c r="K40" i="4"/>
  <c r="J40" i="4"/>
  <c r="I40" i="4"/>
  <c r="I37" i="4" s="1"/>
  <c r="I36" i="4" s="1"/>
  <c r="I35" i="4" s="1"/>
  <c r="L38" i="4"/>
  <c r="K38" i="4"/>
  <c r="K37" i="4" s="1"/>
  <c r="K36" i="4" s="1"/>
  <c r="J38" i="4"/>
  <c r="I38" i="4"/>
  <c r="L37" i="4"/>
  <c r="J37" i="4"/>
  <c r="J36" i="4" s="1"/>
  <c r="J35" i="4" s="1"/>
  <c r="L36" i="4"/>
  <c r="L365" i="3"/>
  <c r="K365" i="3"/>
  <c r="K364" i="3" s="1"/>
  <c r="J365" i="3"/>
  <c r="J364" i="3" s="1"/>
  <c r="I365" i="3"/>
  <c r="L364" i="3"/>
  <c r="I364" i="3"/>
  <c r="L362" i="3"/>
  <c r="L361" i="3" s="1"/>
  <c r="K362" i="3"/>
  <c r="K361" i="3" s="1"/>
  <c r="J362" i="3"/>
  <c r="I362" i="3"/>
  <c r="I361" i="3" s="1"/>
  <c r="J361" i="3"/>
  <c r="L359" i="3"/>
  <c r="K359" i="3"/>
  <c r="J359" i="3"/>
  <c r="J358" i="3" s="1"/>
  <c r="I359" i="3"/>
  <c r="L358" i="3"/>
  <c r="K358" i="3"/>
  <c r="I358" i="3"/>
  <c r="L355" i="3"/>
  <c r="K355" i="3"/>
  <c r="K354" i="3" s="1"/>
  <c r="J355" i="3"/>
  <c r="J354" i="3" s="1"/>
  <c r="I355" i="3"/>
  <c r="L354" i="3"/>
  <c r="I354" i="3"/>
  <c r="L351" i="3"/>
  <c r="L350" i="3" s="1"/>
  <c r="K351" i="3"/>
  <c r="K350" i="3" s="1"/>
  <c r="J351" i="3"/>
  <c r="I351" i="3"/>
  <c r="I350" i="3" s="1"/>
  <c r="J350" i="3"/>
  <c r="L347" i="3"/>
  <c r="K347" i="3"/>
  <c r="J347" i="3"/>
  <c r="J346" i="3" s="1"/>
  <c r="I347" i="3"/>
  <c r="L346" i="3"/>
  <c r="K346" i="3"/>
  <c r="I346" i="3"/>
  <c r="L343" i="3"/>
  <c r="K343" i="3"/>
  <c r="J343" i="3"/>
  <c r="I343" i="3"/>
  <c r="L340" i="3"/>
  <c r="K340" i="3"/>
  <c r="J340" i="3"/>
  <c r="I340" i="3"/>
  <c r="L338" i="3"/>
  <c r="L337" i="3" s="1"/>
  <c r="K338" i="3"/>
  <c r="K337" i="3" s="1"/>
  <c r="J338" i="3"/>
  <c r="I338" i="3"/>
  <c r="I337" i="3" s="1"/>
  <c r="I336" i="3" s="1"/>
  <c r="J337" i="3"/>
  <c r="L333" i="3"/>
  <c r="L332" i="3" s="1"/>
  <c r="K333" i="3"/>
  <c r="K332" i="3" s="1"/>
  <c r="J333" i="3"/>
  <c r="I333" i="3"/>
  <c r="I332" i="3" s="1"/>
  <c r="J332" i="3"/>
  <c r="L330" i="3"/>
  <c r="K330" i="3"/>
  <c r="J330" i="3"/>
  <c r="J329" i="3" s="1"/>
  <c r="I330" i="3"/>
  <c r="L329" i="3"/>
  <c r="K329" i="3"/>
  <c r="I329" i="3"/>
  <c r="L327" i="3"/>
  <c r="K327" i="3"/>
  <c r="K326" i="3" s="1"/>
  <c r="J327" i="3"/>
  <c r="J326" i="3" s="1"/>
  <c r="I327" i="3"/>
  <c r="L326" i="3"/>
  <c r="I326" i="3"/>
  <c r="L323" i="3"/>
  <c r="L322" i="3" s="1"/>
  <c r="K323" i="3"/>
  <c r="K322" i="3" s="1"/>
  <c r="J323" i="3"/>
  <c r="I323" i="3"/>
  <c r="I322" i="3" s="1"/>
  <c r="J322" i="3"/>
  <c r="L319" i="3"/>
  <c r="K319" i="3"/>
  <c r="J319" i="3"/>
  <c r="J318" i="3" s="1"/>
  <c r="I319" i="3"/>
  <c r="L318" i="3"/>
  <c r="K318" i="3"/>
  <c r="I318" i="3"/>
  <c r="L315" i="3"/>
  <c r="K315" i="3"/>
  <c r="K314" i="3" s="1"/>
  <c r="J315" i="3"/>
  <c r="J314" i="3" s="1"/>
  <c r="I315" i="3"/>
  <c r="L314" i="3"/>
  <c r="I314" i="3"/>
  <c r="L311" i="3"/>
  <c r="K311" i="3"/>
  <c r="K305" i="3" s="1"/>
  <c r="J311" i="3"/>
  <c r="I311" i="3"/>
  <c r="L308" i="3"/>
  <c r="K308" i="3"/>
  <c r="J308" i="3"/>
  <c r="I308" i="3"/>
  <c r="L306" i="3"/>
  <c r="K306" i="3"/>
  <c r="J306" i="3"/>
  <c r="J305" i="3" s="1"/>
  <c r="J304" i="3" s="1"/>
  <c r="I306" i="3"/>
  <c r="L305" i="3"/>
  <c r="L304" i="3" s="1"/>
  <c r="I305" i="3"/>
  <c r="L300" i="3"/>
  <c r="L299" i="3" s="1"/>
  <c r="K300" i="3"/>
  <c r="K299" i="3" s="1"/>
  <c r="J300" i="3"/>
  <c r="I300" i="3"/>
  <c r="I299" i="3" s="1"/>
  <c r="J299" i="3"/>
  <c r="L297" i="3"/>
  <c r="K297" i="3"/>
  <c r="J297" i="3"/>
  <c r="J296" i="3" s="1"/>
  <c r="I297" i="3"/>
  <c r="L296" i="3"/>
  <c r="K296" i="3"/>
  <c r="I296" i="3"/>
  <c r="L294" i="3"/>
  <c r="K294" i="3"/>
  <c r="K293" i="3" s="1"/>
  <c r="J294" i="3"/>
  <c r="J293" i="3" s="1"/>
  <c r="I294" i="3"/>
  <c r="L293" i="3"/>
  <c r="I293" i="3"/>
  <c r="L290" i="3"/>
  <c r="L289" i="3" s="1"/>
  <c r="K290" i="3"/>
  <c r="K289" i="3" s="1"/>
  <c r="J290" i="3"/>
  <c r="I290" i="3"/>
  <c r="I289" i="3" s="1"/>
  <c r="J289" i="3"/>
  <c r="L286" i="3"/>
  <c r="K286" i="3"/>
  <c r="J286" i="3"/>
  <c r="J285" i="3" s="1"/>
  <c r="I286" i="3"/>
  <c r="L285" i="3"/>
  <c r="K285" i="3"/>
  <c r="I285" i="3"/>
  <c r="L282" i="3"/>
  <c r="K282" i="3"/>
  <c r="K281" i="3" s="1"/>
  <c r="J282" i="3"/>
  <c r="J281" i="3" s="1"/>
  <c r="I282" i="3"/>
  <c r="L281" i="3"/>
  <c r="I281" i="3"/>
  <c r="L278" i="3"/>
  <c r="K278" i="3"/>
  <c r="J278" i="3"/>
  <c r="I278" i="3"/>
  <c r="L275" i="3"/>
  <c r="K275" i="3"/>
  <c r="J275" i="3"/>
  <c r="I275" i="3"/>
  <c r="L273" i="3"/>
  <c r="K273" i="3"/>
  <c r="J273" i="3"/>
  <c r="J272" i="3" s="1"/>
  <c r="J271" i="3" s="1"/>
  <c r="I273" i="3"/>
  <c r="L272" i="3"/>
  <c r="L271" i="3" s="1"/>
  <c r="K272" i="3"/>
  <c r="K271" i="3" s="1"/>
  <c r="I272" i="3"/>
  <c r="L268" i="3"/>
  <c r="K268" i="3"/>
  <c r="J268" i="3"/>
  <c r="J267" i="3" s="1"/>
  <c r="I268" i="3"/>
  <c r="L267" i="3"/>
  <c r="K267" i="3"/>
  <c r="I267" i="3"/>
  <c r="L265" i="3"/>
  <c r="K265" i="3"/>
  <c r="K264" i="3" s="1"/>
  <c r="J265" i="3"/>
  <c r="J264" i="3" s="1"/>
  <c r="I265" i="3"/>
  <c r="L264" i="3"/>
  <c r="I264" i="3"/>
  <c r="L262" i="3"/>
  <c r="L261" i="3" s="1"/>
  <c r="K262" i="3"/>
  <c r="K261" i="3" s="1"/>
  <c r="J262" i="3"/>
  <c r="I262" i="3"/>
  <c r="I261" i="3" s="1"/>
  <c r="J261" i="3"/>
  <c r="L258" i="3"/>
  <c r="K258" i="3"/>
  <c r="J258" i="3"/>
  <c r="J257" i="3" s="1"/>
  <c r="I258" i="3"/>
  <c r="L257" i="3"/>
  <c r="K257" i="3"/>
  <c r="I257" i="3"/>
  <c r="L254" i="3"/>
  <c r="K254" i="3"/>
  <c r="K253" i="3" s="1"/>
  <c r="J254" i="3"/>
  <c r="J253" i="3" s="1"/>
  <c r="I254" i="3"/>
  <c r="L253" i="3"/>
  <c r="I253" i="3"/>
  <c r="L250" i="3"/>
  <c r="L249" i="3" s="1"/>
  <c r="L239" i="3" s="1"/>
  <c r="L238" i="3" s="1"/>
  <c r="K250" i="3"/>
  <c r="K249" i="3" s="1"/>
  <c r="J250" i="3"/>
  <c r="I250" i="3"/>
  <c r="I249" i="3" s="1"/>
  <c r="I239" i="3" s="1"/>
  <c r="J249" i="3"/>
  <c r="L246" i="3"/>
  <c r="K246" i="3"/>
  <c r="J246" i="3"/>
  <c r="I246" i="3"/>
  <c r="L243" i="3"/>
  <c r="K243" i="3"/>
  <c r="J243" i="3"/>
  <c r="I243" i="3"/>
  <c r="L241" i="3"/>
  <c r="K241" i="3"/>
  <c r="K240" i="3" s="1"/>
  <c r="J241" i="3"/>
  <c r="J240" i="3" s="1"/>
  <c r="J239" i="3" s="1"/>
  <c r="I241" i="3"/>
  <c r="L240" i="3"/>
  <c r="I240" i="3"/>
  <c r="L234" i="3"/>
  <c r="K234" i="3"/>
  <c r="J234" i="3"/>
  <c r="J233" i="3" s="1"/>
  <c r="J232" i="3" s="1"/>
  <c r="I234" i="3"/>
  <c r="L233" i="3"/>
  <c r="L232" i="3" s="1"/>
  <c r="K233" i="3"/>
  <c r="K232" i="3" s="1"/>
  <c r="I233" i="3"/>
  <c r="I232" i="3" s="1"/>
  <c r="L230" i="3"/>
  <c r="K230" i="3"/>
  <c r="J230" i="3"/>
  <c r="J229" i="3" s="1"/>
  <c r="J228" i="3" s="1"/>
  <c r="I230" i="3"/>
  <c r="L229" i="3"/>
  <c r="L228" i="3" s="1"/>
  <c r="K229" i="3"/>
  <c r="K228" i="3" s="1"/>
  <c r="I229" i="3"/>
  <c r="I228" i="3" s="1"/>
  <c r="L221" i="3"/>
  <c r="K221" i="3"/>
  <c r="J221" i="3"/>
  <c r="J220" i="3" s="1"/>
  <c r="I221" i="3"/>
  <c r="L220" i="3"/>
  <c r="K220" i="3"/>
  <c r="I220" i="3"/>
  <c r="L218" i="3"/>
  <c r="K218" i="3"/>
  <c r="K217" i="3" s="1"/>
  <c r="K216" i="3" s="1"/>
  <c r="J218" i="3"/>
  <c r="J217" i="3" s="1"/>
  <c r="I218" i="3"/>
  <c r="L217" i="3"/>
  <c r="I217" i="3"/>
  <c r="L216" i="3"/>
  <c r="I216" i="3"/>
  <c r="L211" i="3"/>
  <c r="K211" i="3"/>
  <c r="K210" i="3" s="1"/>
  <c r="K209" i="3" s="1"/>
  <c r="J211" i="3"/>
  <c r="J210" i="3" s="1"/>
  <c r="J209" i="3" s="1"/>
  <c r="I211" i="3"/>
  <c r="L210" i="3"/>
  <c r="I210" i="3"/>
  <c r="L209" i="3"/>
  <c r="I209" i="3"/>
  <c r="L207" i="3"/>
  <c r="K207" i="3"/>
  <c r="K206" i="3" s="1"/>
  <c r="J207" i="3"/>
  <c r="J206" i="3" s="1"/>
  <c r="I207" i="3"/>
  <c r="L206" i="3"/>
  <c r="I206" i="3"/>
  <c r="L202" i="3"/>
  <c r="L201" i="3" s="1"/>
  <c r="K202" i="3"/>
  <c r="K201" i="3" s="1"/>
  <c r="J202" i="3"/>
  <c r="I202" i="3"/>
  <c r="I201" i="3" s="1"/>
  <c r="J201" i="3"/>
  <c r="L196" i="3"/>
  <c r="K196" i="3"/>
  <c r="J196" i="3"/>
  <c r="J195" i="3" s="1"/>
  <c r="I196" i="3"/>
  <c r="L195" i="3"/>
  <c r="K195" i="3"/>
  <c r="I195" i="3"/>
  <c r="L191" i="3"/>
  <c r="K191" i="3"/>
  <c r="K190" i="3" s="1"/>
  <c r="J191" i="3"/>
  <c r="J190" i="3" s="1"/>
  <c r="I191" i="3"/>
  <c r="L190" i="3"/>
  <c r="I190" i="3"/>
  <c r="L188" i="3"/>
  <c r="L187" i="3" s="1"/>
  <c r="K188" i="3"/>
  <c r="K187" i="3" s="1"/>
  <c r="J188" i="3"/>
  <c r="I188" i="3"/>
  <c r="I187" i="3" s="1"/>
  <c r="I186" i="3" s="1"/>
  <c r="I185" i="3" s="1"/>
  <c r="J187" i="3"/>
  <c r="J186" i="3" s="1"/>
  <c r="L180" i="3"/>
  <c r="K180" i="3"/>
  <c r="J180" i="3"/>
  <c r="J179" i="3" s="1"/>
  <c r="I180" i="3"/>
  <c r="L179" i="3"/>
  <c r="K179" i="3"/>
  <c r="I179" i="3"/>
  <c r="L175" i="3"/>
  <c r="K175" i="3"/>
  <c r="K174" i="3" s="1"/>
  <c r="K173" i="3" s="1"/>
  <c r="J175" i="3"/>
  <c r="J174" i="3" s="1"/>
  <c r="I175" i="3"/>
  <c r="L174" i="3"/>
  <c r="I174" i="3"/>
  <c r="L173" i="3"/>
  <c r="I173" i="3"/>
  <c r="L171" i="3"/>
  <c r="K171" i="3"/>
  <c r="K170" i="3" s="1"/>
  <c r="K169" i="3" s="1"/>
  <c r="K168" i="3" s="1"/>
  <c r="J171" i="3"/>
  <c r="J170" i="3" s="1"/>
  <c r="J169" i="3" s="1"/>
  <c r="I171" i="3"/>
  <c r="L170" i="3"/>
  <c r="I170" i="3"/>
  <c r="L169" i="3"/>
  <c r="L168" i="3" s="1"/>
  <c r="I169" i="3"/>
  <c r="I168" i="3" s="1"/>
  <c r="L166" i="3"/>
  <c r="K166" i="3"/>
  <c r="J166" i="3"/>
  <c r="J165" i="3" s="1"/>
  <c r="I166" i="3"/>
  <c r="L165" i="3"/>
  <c r="K165" i="3"/>
  <c r="I165" i="3"/>
  <c r="L161" i="3"/>
  <c r="K161" i="3"/>
  <c r="K160" i="3" s="1"/>
  <c r="K159" i="3" s="1"/>
  <c r="K158" i="3" s="1"/>
  <c r="J161" i="3"/>
  <c r="J160" i="3" s="1"/>
  <c r="I161" i="3"/>
  <c r="L160" i="3"/>
  <c r="I160" i="3"/>
  <c r="L159" i="3"/>
  <c r="L158" i="3" s="1"/>
  <c r="I159" i="3"/>
  <c r="I158" i="3" s="1"/>
  <c r="L155" i="3"/>
  <c r="K155" i="3"/>
  <c r="J155" i="3"/>
  <c r="J154" i="3" s="1"/>
  <c r="J153" i="3" s="1"/>
  <c r="I155" i="3"/>
  <c r="L154" i="3"/>
  <c r="L153" i="3" s="1"/>
  <c r="K154" i="3"/>
  <c r="K153" i="3" s="1"/>
  <c r="I154" i="3"/>
  <c r="I153" i="3" s="1"/>
  <c r="L151" i="3"/>
  <c r="K151" i="3"/>
  <c r="J151" i="3"/>
  <c r="J150" i="3" s="1"/>
  <c r="I151" i="3"/>
  <c r="L150" i="3"/>
  <c r="K150" i="3"/>
  <c r="I150" i="3"/>
  <c r="L147" i="3"/>
  <c r="K147" i="3"/>
  <c r="K146" i="3" s="1"/>
  <c r="K145" i="3" s="1"/>
  <c r="J147" i="3"/>
  <c r="J146" i="3" s="1"/>
  <c r="J145" i="3" s="1"/>
  <c r="I147" i="3"/>
  <c r="L146" i="3"/>
  <c r="I146" i="3"/>
  <c r="L145" i="3"/>
  <c r="I145" i="3"/>
  <c r="L142" i="3"/>
  <c r="K142" i="3"/>
  <c r="K141" i="3" s="1"/>
  <c r="K140" i="3" s="1"/>
  <c r="K139" i="3" s="1"/>
  <c r="J142" i="3"/>
  <c r="J141" i="3" s="1"/>
  <c r="J140" i="3" s="1"/>
  <c r="J139" i="3" s="1"/>
  <c r="I142" i="3"/>
  <c r="L141" i="3"/>
  <c r="I141" i="3"/>
  <c r="L140" i="3"/>
  <c r="L139" i="3" s="1"/>
  <c r="I140" i="3"/>
  <c r="L137" i="3"/>
  <c r="L136" i="3" s="1"/>
  <c r="L135" i="3" s="1"/>
  <c r="K137" i="3"/>
  <c r="J137" i="3"/>
  <c r="J136" i="3" s="1"/>
  <c r="J135" i="3" s="1"/>
  <c r="I137" i="3"/>
  <c r="K136" i="3"/>
  <c r="K135" i="3" s="1"/>
  <c r="I136" i="3"/>
  <c r="I135" i="3" s="1"/>
  <c r="L133" i="3"/>
  <c r="K133" i="3"/>
  <c r="J133" i="3"/>
  <c r="J132" i="3" s="1"/>
  <c r="J131" i="3" s="1"/>
  <c r="I133" i="3"/>
  <c r="L132" i="3"/>
  <c r="L131" i="3" s="1"/>
  <c r="K132" i="3"/>
  <c r="K131" i="3" s="1"/>
  <c r="I132" i="3"/>
  <c r="I131" i="3" s="1"/>
  <c r="L129" i="3"/>
  <c r="K129" i="3"/>
  <c r="J129" i="3"/>
  <c r="J128" i="3" s="1"/>
  <c r="J127" i="3" s="1"/>
  <c r="I129" i="3"/>
  <c r="L128" i="3"/>
  <c r="L127" i="3" s="1"/>
  <c r="K128" i="3"/>
  <c r="K127" i="3" s="1"/>
  <c r="I128" i="3"/>
  <c r="I127" i="3" s="1"/>
  <c r="L125" i="3"/>
  <c r="K125" i="3"/>
  <c r="J125" i="3"/>
  <c r="J124" i="3" s="1"/>
  <c r="J123" i="3" s="1"/>
  <c r="I125" i="3"/>
  <c r="L124" i="3"/>
  <c r="L123" i="3" s="1"/>
  <c r="K124" i="3"/>
  <c r="K123" i="3" s="1"/>
  <c r="I124" i="3"/>
  <c r="I123" i="3" s="1"/>
  <c r="L121" i="3"/>
  <c r="K121" i="3"/>
  <c r="J121" i="3"/>
  <c r="J120" i="3" s="1"/>
  <c r="J119" i="3" s="1"/>
  <c r="I121" i="3"/>
  <c r="L120" i="3"/>
  <c r="L119" i="3" s="1"/>
  <c r="K120" i="3"/>
  <c r="K119" i="3" s="1"/>
  <c r="I120" i="3"/>
  <c r="I119" i="3" s="1"/>
  <c r="L116" i="3"/>
  <c r="K116" i="3"/>
  <c r="J116" i="3"/>
  <c r="J115" i="3" s="1"/>
  <c r="J114" i="3" s="1"/>
  <c r="I116" i="3"/>
  <c r="L115" i="3"/>
  <c r="L114" i="3" s="1"/>
  <c r="L113" i="3" s="1"/>
  <c r="K115" i="3"/>
  <c r="K114" i="3" s="1"/>
  <c r="K113" i="3" s="1"/>
  <c r="I115" i="3"/>
  <c r="I114" i="3" s="1"/>
  <c r="L110" i="3"/>
  <c r="L109" i="3" s="1"/>
  <c r="K110" i="3"/>
  <c r="K109" i="3" s="1"/>
  <c r="J110" i="3"/>
  <c r="I110" i="3"/>
  <c r="I109" i="3" s="1"/>
  <c r="J109" i="3"/>
  <c r="L106" i="3"/>
  <c r="K106" i="3"/>
  <c r="J106" i="3"/>
  <c r="J105" i="3" s="1"/>
  <c r="J104" i="3" s="1"/>
  <c r="I106" i="3"/>
  <c r="L105" i="3"/>
  <c r="L104" i="3" s="1"/>
  <c r="K105" i="3"/>
  <c r="K104" i="3" s="1"/>
  <c r="I105" i="3"/>
  <c r="L101" i="3"/>
  <c r="K101" i="3"/>
  <c r="J101" i="3"/>
  <c r="J100" i="3" s="1"/>
  <c r="J99" i="3" s="1"/>
  <c r="I101" i="3"/>
  <c r="L100" i="3"/>
  <c r="L99" i="3" s="1"/>
  <c r="K100" i="3"/>
  <c r="K99" i="3" s="1"/>
  <c r="I100" i="3"/>
  <c r="I99" i="3" s="1"/>
  <c r="L96" i="3"/>
  <c r="K96" i="3"/>
  <c r="J96" i="3"/>
  <c r="J95" i="3" s="1"/>
  <c r="J94" i="3" s="1"/>
  <c r="J93" i="3" s="1"/>
  <c r="I96" i="3"/>
  <c r="L95" i="3"/>
  <c r="L94" i="3" s="1"/>
  <c r="K95" i="3"/>
  <c r="K94" i="3" s="1"/>
  <c r="I95" i="3"/>
  <c r="I94" i="3" s="1"/>
  <c r="L89" i="3"/>
  <c r="L88" i="3" s="1"/>
  <c r="L87" i="3" s="1"/>
  <c r="L86" i="3" s="1"/>
  <c r="K89" i="3"/>
  <c r="K88" i="3" s="1"/>
  <c r="K87" i="3" s="1"/>
  <c r="K86" i="3" s="1"/>
  <c r="J89" i="3"/>
  <c r="I89" i="3"/>
  <c r="I88" i="3" s="1"/>
  <c r="I87" i="3" s="1"/>
  <c r="I86" i="3" s="1"/>
  <c r="J88" i="3"/>
  <c r="J87" i="3" s="1"/>
  <c r="J86" i="3" s="1"/>
  <c r="L84" i="3"/>
  <c r="K84" i="3"/>
  <c r="K83" i="3" s="1"/>
  <c r="K82" i="3" s="1"/>
  <c r="J84" i="3"/>
  <c r="J83" i="3" s="1"/>
  <c r="J82" i="3" s="1"/>
  <c r="I84" i="3"/>
  <c r="L83" i="3"/>
  <c r="I83" i="3"/>
  <c r="L82" i="3"/>
  <c r="I82" i="3"/>
  <c r="L78" i="3"/>
  <c r="K78" i="3"/>
  <c r="K77" i="3" s="1"/>
  <c r="J78" i="3"/>
  <c r="I78" i="3"/>
  <c r="L77" i="3"/>
  <c r="J77" i="3"/>
  <c r="I77" i="3"/>
  <c r="L73" i="3"/>
  <c r="L72" i="3" s="1"/>
  <c r="K73" i="3"/>
  <c r="K72" i="3" s="1"/>
  <c r="J73" i="3"/>
  <c r="I73" i="3"/>
  <c r="I72" i="3" s="1"/>
  <c r="J72" i="3"/>
  <c r="L68" i="3"/>
  <c r="K68" i="3"/>
  <c r="J68" i="3"/>
  <c r="J67" i="3" s="1"/>
  <c r="J66" i="3" s="1"/>
  <c r="I68" i="3"/>
  <c r="L67" i="3"/>
  <c r="K67" i="3"/>
  <c r="K66" i="3" s="1"/>
  <c r="K65" i="3" s="1"/>
  <c r="I67" i="3"/>
  <c r="I66" i="3" s="1"/>
  <c r="I65" i="3" s="1"/>
  <c r="L49" i="3"/>
  <c r="L48" i="3" s="1"/>
  <c r="L47" i="3" s="1"/>
  <c r="L46" i="3" s="1"/>
  <c r="K49" i="3"/>
  <c r="K48" i="3" s="1"/>
  <c r="K47" i="3" s="1"/>
  <c r="K46" i="3" s="1"/>
  <c r="J49" i="3"/>
  <c r="I49" i="3"/>
  <c r="I48" i="3" s="1"/>
  <c r="I47" i="3" s="1"/>
  <c r="I46" i="3" s="1"/>
  <c r="J48" i="3"/>
  <c r="J47" i="3" s="1"/>
  <c r="J46" i="3" s="1"/>
  <c r="L44" i="3"/>
  <c r="K44" i="3"/>
  <c r="K43" i="3" s="1"/>
  <c r="K42" i="3" s="1"/>
  <c r="J44" i="3"/>
  <c r="J43" i="3" s="1"/>
  <c r="J42" i="3" s="1"/>
  <c r="I44" i="3"/>
  <c r="L43" i="3"/>
  <c r="I43" i="3"/>
  <c r="L42" i="3"/>
  <c r="I42" i="3"/>
  <c r="L40" i="3"/>
  <c r="K40" i="3"/>
  <c r="J40" i="3"/>
  <c r="I40" i="3"/>
  <c r="L38" i="3"/>
  <c r="K38" i="3"/>
  <c r="J38" i="3"/>
  <c r="J37" i="3" s="1"/>
  <c r="J36" i="3" s="1"/>
  <c r="J35" i="3" s="1"/>
  <c r="I38" i="3"/>
  <c r="L37" i="3"/>
  <c r="L36" i="3" s="1"/>
  <c r="L35" i="3" s="1"/>
  <c r="K37" i="3"/>
  <c r="K36" i="3" s="1"/>
  <c r="K35" i="3" s="1"/>
  <c r="I37" i="3"/>
  <c r="I36" i="3" s="1"/>
  <c r="I35" i="3" s="1"/>
  <c r="L365" i="2"/>
  <c r="K365" i="2"/>
  <c r="J365" i="2"/>
  <c r="J364" i="2" s="1"/>
  <c r="I365" i="2"/>
  <c r="L364" i="2"/>
  <c r="K364" i="2"/>
  <c r="I364" i="2"/>
  <c r="L362" i="2"/>
  <c r="L361" i="2" s="1"/>
  <c r="K362" i="2"/>
  <c r="J362" i="2"/>
  <c r="I362" i="2"/>
  <c r="I361" i="2" s="1"/>
  <c r="K361" i="2"/>
  <c r="J361" i="2"/>
  <c r="L359" i="2"/>
  <c r="K359" i="2"/>
  <c r="K358" i="2" s="1"/>
  <c r="J359" i="2"/>
  <c r="I359" i="2"/>
  <c r="L358" i="2"/>
  <c r="J358" i="2"/>
  <c r="I358" i="2"/>
  <c r="L355" i="2"/>
  <c r="K355" i="2"/>
  <c r="J355" i="2"/>
  <c r="J354" i="2" s="1"/>
  <c r="I355" i="2"/>
  <c r="L354" i="2"/>
  <c r="K354" i="2"/>
  <c r="I354" i="2"/>
  <c r="L351" i="2"/>
  <c r="L350" i="2" s="1"/>
  <c r="K351" i="2"/>
  <c r="J351" i="2"/>
  <c r="I351" i="2"/>
  <c r="I350" i="2" s="1"/>
  <c r="K350" i="2"/>
  <c r="J350" i="2"/>
  <c r="L347" i="2"/>
  <c r="K347" i="2"/>
  <c r="K346" i="2" s="1"/>
  <c r="K336" i="2" s="1"/>
  <c r="J347" i="2"/>
  <c r="I347" i="2"/>
  <c r="L346" i="2"/>
  <c r="J346" i="2"/>
  <c r="I346" i="2"/>
  <c r="L343" i="2"/>
  <c r="K343" i="2"/>
  <c r="J343" i="2"/>
  <c r="I343" i="2"/>
  <c r="L340" i="2"/>
  <c r="K340" i="2"/>
  <c r="J340" i="2"/>
  <c r="I340" i="2"/>
  <c r="L338" i="2"/>
  <c r="L337" i="2" s="1"/>
  <c r="L336" i="2" s="1"/>
  <c r="K338" i="2"/>
  <c r="J338" i="2"/>
  <c r="I338" i="2"/>
  <c r="I337" i="2" s="1"/>
  <c r="K337" i="2"/>
  <c r="J337" i="2"/>
  <c r="J336" i="2" s="1"/>
  <c r="L333" i="2"/>
  <c r="L332" i="2" s="1"/>
  <c r="K333" i="2"/>
  <c r="J333" i="2"/>
  <c r="I333" i="2"/>
  <c r="I332" i="2" s="1"/>
  <c r="K332" i="2"/>
  <c r="J332" i="2"/>
  <c r="L330" i="2"/>
  <c r="K330" i="2"/>
  <c r="K329" i="2" s="1"/>
  <c r="J330" i="2"/>
  <c r="I330" i="2"/>
  <c r="L329" i="2"/>
  <c r="J329" i="2"/>
  <c r="I329" i="2"/>
  <c r="L327" i="2"/>
  <c r="K327" i="2"/>
  <c r="J327" i="2"/>
  <c r="J326" i="2" s="1"/>
  <c r="I327" i="2"/>
  <c r="L326" i="2"/>
  <c r="K326" i="2"/>
  <c r="I326" i="2"/>
  <c r="L323" i="2"/>
  <c r="L322" i="2" s="1"/>
  <c r="K323" i="2"/>
  <c r="J323" i="2"/>
  <c r="I323" i="2"/>
  <c r="I322" i="2" s="1"/>
  <c r="K322" i="2"/>
  <c r="J322" i="2"/>
  <c r="L319" i="2"/>
  <c r="K319" i="2"/>
  <c r="K318" i="2" s="1"/>
  <c r="J319" i="2"/>
  <c r="I319" i="2"/>
  <c r="L318" i="2"/>
  <c r="J318" i="2"/>
  <c r="I318" i="2"/>
  <c r="L315" i="2"/>
  <c r="K315" i="2"/>
  <c r="J315" i="2"/>
  <c r="J314" i="2" s="1"/>
  <c r="I315" i="2"/>
  <c r="L314" i="2"/>
  <c r="K314" i="2"/>
  <c r="I314" i="2"/>
  <c r="L311" i="2"/>
  <c r="K311" i="2"/>
  <c r="J311" i="2"/>
  <c r="I311" i="2"/>
  <c r="L308" i="2"/>
  <c r="K308" i="2"/>
  <c r="J308" i="2"/>
  <c r="J305" i="2" s="1"/>
  <c r="I308" i="2"/>
  <c r="L306" i="2"/>
  <c r="K306" i="2"/>
  <c r="K305" i="2" s="1"/>
  <c r="J306" i="2"/>
  <c r="I306" i="2"/>
  <c r="L305" i="2"/>
  <c r="L304" i="2" s="1"/>
  <c r="L303" i="2" s="1"/>
  <c r="I305" i="2"/>
  <c r="L300" i="2"/>
  <c r="L299" i="2" s="1"/>
  <c r="K300" i="2"/>
  <c r="J300" i="2"/>
  <c r="I300" i="2"/>
  <c r="I299" i="2" s="1"/>
  <c r="K299" i="2"/>
  <c r="J299" i="2"/>
  <c r="L297" i="2"/>
  <c r="K297" i="2"/>
  <c r="K296" i="2" s="1"/>
  <c r="J297" i="2"/>
  <c r="I297" i="2"/>
  <c r="L296" i="2"/>
  <c r="J296" i="2"/>
  <c r="I296" i="2"/>
  <c r="L294" i="2"/>
  <c r="K294" i="2"/>
  <c r="J294" i="2"/>
  <c r="J293" i="2" s="1"/>
  <c r="I294" i="2"/>
  <c r="L293" i="2"/>
  <c r="K293" i="2"/>
  <c r="I293" i="2"/>
  <c r="L290" i="2"/>
  <c r="L289" i="2" s="1"/>
  <c r="K290" i="2"/>
  <c r="J290" i="2"/>
  <c r="I290" i="2"/>
  <c r="I289" i="2" s="1"/>
  <c r="K289" i="2"/>
  <c r="J289" i="2"/>
  <c r="L286" i="2"/>
  <c r="K286" i="2"/>
  <c r="K285" i="2" s="1"/>
  <c r="J286" i="2"/>
  <c r="I286" i="2"/>
  <c r="L285" i="2"/>
  <c r="J285" i="2"/>
  <c r="I285" i="2"/>
  <c r="L282" i="2"/>
  <c r="K282" i="2"/>
  <c r="J282" i="2"/>
  <c r="J281" i="2" s="1"/>
  <c r="I282" i="2"/>
  <c r="L281" i="2"/>
  <c r="K281" i="2"/>
  <c r="I281" i="2"/>
  <c r="L278" i="2"/>
  <c r="K278" i="2"/>
  <c r="J278" i="2"/>
  <c r="I278" i="2"/>
  <c r="L275" i="2"/>
  <c r="K275" i="2"/>
  <c r="J275" i="2"/>
  <c r="I275" i="2"/>
  <c r="L273" i="2"/>
  <c r="K273" i="2"/>
  <c r="K272" i="2" s="1"/>
  <c r="J273" i="2"/>
  <c r="I273" i="2"/>
  <c r="L272" i="2"/>
  <c r="L271" i="2" s="1"/>
  <c r="J272" i="2"/>
  <c r="I272" i="2"/>
  <c r="I271" i="2" s="1"/>
  <c r="L268" i="2"/>
  <c r="K268" i="2"/>
  <c r="K267" i="2" s="1"/>
  <c r="J268" i="2"/>
  <c r="I268" i="2"/>
  <c r="L267" i="2"/>
  <c r="J267" i="2"/>
  <c r="I267" i="2"/>
  <c r="L265" i="2"/>
  <c r="K265" i="2"/>
  <c r="J265" i="2"/>
  <c r="J264" i="2" s="1"/>
  <c r="I265" i="2"/>
  <c r="L264" i="2"/>
  <c r="K264" i="2"/>
  <c r="I264" i="2"/>
  <c r="L262" i="2"/>
  <c r="L261" i="2" s="1"/>
  <c r="K262" i="2"/>
  <c r="J262" i="2"/>
  <c r="I262" i="2"/>
  <c r="I261" i="2" s="1"/>
  <c r="K261" i="2"/>
  <c r="J261" i="2"/>
  <c r="L258" i="2"/>
  <c r="K258" i="2"/>
  <c r="K257" i="2" s="1"/>
  <c r="J258" i="2"/>
  <c r="I258" i="2"/>
  <c r="L257" i="2"/>
  <c r="J257" i="2"/>
  <c r="I257" i="2"/>
  <c r="L254" i="2"/>
  <c r="K254" i="2"/>
  <c r="J254" i="2"/>
  <c r="J253" i="2" s="1"/>
  <c r="I254" i="2"/>
  <c r="L253" i="2"/>
  <c r="K253" i="2"/>
  <c r="I253" i="2"/>
  <c r="L250" i="2"/>
  <c r="L249" i="2" s="1"/>
  <c r="L239" i="2" s="1"/>
  <c r="L238" i="2" s="1"/>
  <c r="K250" i="2"/>
  <c r="J250" i="2"/>
  <c r="I250" i="2"/>
  <c r="I249" i="2" s="1"/>
  <c r="K249" i="2"/>
  <c r="J249" i="2"/>
  <c r="L246" i="2"/>
  <c r="K246" i="2"/>
  <c r="J246" i="2"/>
  <c r="I246" i="2"/>
  <c r="L243" i="2"/>
  <c r="K243" i="2"/>
  <c r="J243" i="2"/>
  <c r="I243" i="2"/>
  <c r="L241" i="2"/>
  <c r="K241" i="2"/>
  <c r="J241" i="2"/>
  <c r="J240" i="2" s="1"/>
  <c r="I241" i="2"/>
  <c r="L240" i="2"/>
  <c r="K240" i="2"/>
  <c r="I240" i="2"/>
  <c r="L234" i="2"/>
  <c r="K234" i="2"/>
  <c r="K233" i="2" s="1"/>
  <c r="K232" i="2" s="1"/>
  <c r="J234" i="2"/>
  <c r="I234" i="2"/>
  <c r="L233" i="2"/>
  <c r="L232" i="2" s="1"/>
  <c r="J233" i="2"/>
  <c r="I233" i="2"/>
  <c r="I232" i="2" s="1"/>
  <c r="J232" i="2"/>
  <c r="L230" i="2"/>
  <c r="K230" i="2"/>
  <c r="K229" i="2" s="1"/>
  <c r="K228" i="2" s="1"/>
  <c r="J230" i="2"/>
  <c r="I230" i="2"/>
  <c r="L229" i="2"/>
  <c r="L228" i="2" s="1"/>
  <c r="J229" i="2"/>
  <c r="I229" i="2"/>
  <c r="I228" i="2" s="1"/>
  <c r="J228" i="2"/>
  <c r="L221" i="2"/>
  <c r="K221" i="2"/>
  <c r="K220" i="2" s="1"/>
  <c r="J221" i="2"/>
  <c r="I221" i="2"/>
  <c r="L220" i="2"/>
  <c r="J220" i="2"/>
  <c r="I220" i="2"/>
  <c r="L218" i="2"/>
  <c r="K218" i="2"/>
  <c r="J218" i="2"/>
  <c r="J217" i="2" s="1"/>
  <c r="J216" i="2" s="1"/>
  <c r="I218" i="2"/>
  <c r="L217" i="2"/>
  <c r="K217" i="2"/>
  <c r="K216" i="2" s="1"/>
  <c r="I217" i="2"/>
  <c r="L216" i="2"/>
  <c r="I216" i="2"/>
  <c r="L211" i="2"/>
  <c r="K211" i="2"/>
  <c r="J211" i="2"/>
  <c r="J210" i="2" s="1"/>
  <c r="J209" i="2" s="1"/>
  <c r="I211" i="2"/>
  <c r="L210" i="2"/>
  <c r="K210" i="2"/>
  <c r="K209" i="2" s="1"/>
  <c r="I210" i="2"/>
  <c r="L209" i="2"/>
  <c r="I209" i="2"/>
  <c r="L207" i="2"/>
  <c r="K207" i="2"/>
  <c r="J207" i="2"/>
  <c r="J206" i="2" s="1"/>
  <c r="I207" i="2"/>
  <c r="L206" i="2"/>
  <c r="K206" i="2"/>
  <c r="I206" i="2"/>
  <c r="L202" i="2"/>
  <c r="L201" i="2" s="1"/>
  <c r="K202" i="2"/>
  <c r="J202" i="2"/>
  <c r="I202" i="2"/>
  <c r="I201" i="2" s="1"/>
  <c r="K201" i="2"/>
  <c r="J201" i="2"/>
  <c r="L196" i="2"/>
  <c r="K196" i="2"/>
  <c r="K195" i="2" s="1"/>
  <c r="K186" i="2" s="1"/>
  <c r="K185" i="2" s="1"/>
  <c r="J196" i="2"/>
  <c r="I196" i="2"/>
  <c r="L195" i="2"/>
  <c r="J195" i="2"/>
  <c r="I195" i="2"/>
  <c r="L191" i="2"/>
  <c r="K191" i="2"/>
  <c r="J191" i="2"/>
  <c r="J190" i="2" s="1"/>
  <c r="I191" i="2"/>
  <c r="L190" i="2"/>
  <c r="K190" i="2"/>
  <c r="I190" i="2"/>
  <c r="L188" i="2"/>
  <c r="L187" i="2" s="1"/>
  <c r="L186" i="2" s="1"/>
  <c r="L185" i="2" s="1"/>
  <c r="K188" i="2"/>
  <c r="J188" i="2"/>
  <c r="I188" i="2"/>
  <c r="I187" i="2" s="1"/>
  <c r="K187" i="2"/>
  <c r="J187" i="2"/>
  <c r="L180" i="2"/>
  <c r="K180" i="2"/>
  <c r="K179" i="2" s="1"/>
  <c r="J180" i="2"/>
  <c r="J179" i="2" s="1"/>
  <c r="I180" i="2"/>
  <c r="L179" i="2"/>
  <c r="I179" i="2"/>
  <c r="L175" i="2"/>
  <c r="K175" i="2"/>
  <c r="J175" i="2"/>
  <c r="J174" i="2" s="1"/>
  <c r="J173" i="2" s="1"/>
  <c r="I175" i="2"/>
  <c r="L174" i="2"/>
  <c r="K174" i="2"/>
  <c r="I174" i="2"/>
  <c r="L173" i="2"/>
  <c r="I173" i="2"/>
  <c r="L171" i="2"/>
  <c r="K171" i="2"/>
  <c r="J171" i="2"/>
  <c r="J170" i="2" s="1"/>
  <c r="J169" i="2" s="1"/>
  <c r="I171" i="2"/>
  <c r="L170" i="2"/>
  <c r="K170" i="2"/>
  <c r="K169" i="2" s="1"/>
  <c r="I170" i="2"/>
  <c r="L169" i="2"/>
  <c r="L168" i="2" s="1"/>
  <c r="I169" i="2"/>
  <c r="I168" i="2" s="1"/>
  <c r="L166" i="2"/>
  <c r="K166" i="2"/>
  <c r="K165" i="2" s="1"/>
  <c r="J166" i="2"/>
  <c r="I166" i="2"/>
  <c r="L165" i="2"/>
  <c r="J165" i="2"/>
  <c r="I165" i="2"/>
  <c r="L161" i="2"/>
  <c r="K161" i="2"/>
  <c r="J161" i="2"/>
  <c r="J160" i="2" s="1"/>
  <c r="J159" i="2" s="1"/>
  <c r="J158" i="2" s="1"/>
  <c r="I161" i="2"/>
  <c r="I160" i="2" s="1"/>
  <c r="I159" i="2" s="1"/>
  <c r="I158" i="2" s="1"/>
  <c r="L160" i="2"/>
  <c r="K160" i="2"/>
  <c r="L159" i="2"/>
  <c r="L158" i="2" s="1"/>
  <c r="L155" i="2"/>
  <c r="K155" i="2"/>
  <c r="K154" i="2" s="1"/>
  <c r="K153" i="2" s="1"/>
  <c r="J155" i="2"/>
  <c r="I155" i="2"/>
  <c r="L154" i="2"/>
  <c r="L153" i="2" s="1"/>
  <c r="J154" i="2"/>
  <c r="J153" i="2" s="1"/>
  <c r="I154" i="2"/>
  <c r="I153" i="2" s="1"/>
  <c r="L151" i="2"/>
  <c r="K151" i="2"/>
  <c r="K150" i="2" s="1"/>
  <c r="J151" i="2"/>
  <c r="I151" i="2"/>
  <c r="L150" i="2"/>
  <c r="J150" i="2"/>
  <c r="I150" i="2"/>
  <c r="L147" i="2"/>
  <c r="K147" i="2"/>
  <c r="J147" i="2"/>
  <c r="I147" i="2"/>
  <c r="L146" i="2"/>
  <c r="K146" i="2"/>
  <c r="K145" i="2" s="1"/>
  <c r="J146" i="2"/>
  <c r="J145" i="2" s="1"/>
  <c r="I146" i="2"/>
  <c r="L145" i="2"/>
  <c r="I145" i="2"/>
  <c r="L142" i="2"/>
  <c r="K142" i="2"/>
  <c r="J142" i="2"/>
  <c r="J141" i="2" s="1"/>
  <c r="J140" i="2" s="1"/>
  <c r="I142" i="2"/>
  <c r="L141" i="2"/>
  <c r="K141" i="2"/>
  <c r="K140" i="2" s="1"/>
  <c r="K139" i="2" s="1"/>
  <c r="I141" i="2"/>
  <c r="L140" i="2"/>
  <c r="I140" i="2"/>
  <c r="L137" i="2"/>
  <c r="K137" i="2"/>
  <c r="K136" i="2" s="1"/>
  <c r="K135" i="2" s="1"/>
  <c r="J137" i="2"/>
  <c r="I137" i="2"/>
  <c r="L136" i="2"/>
  <c r="L135" i="2" s="1"/>
  <c r="J136" i="2"/>
  <c r="J135" i="2" s="1"/>
  <c r="I136" i="2"/>
  <c r="I135" i="2" s="1"/>
  <c r="L133" i="2"/>
  <c r="K133" i="2"/>
  <c r="K132" i="2" s="1"/>
  <c r="K131" i="2" s="1"/>
  <c r="J133" i="2"/>
  <c r="I133" i="2"/>
  <c r="L132" i="2"/>
  <c r="L131" i="2" s="1"/>
  <c r="J132" i="2"/>
  <c r="J131" i="2" s="1"/>
  <c r="I132" i="2"/>
  <c r="I131" i="2" s="1"/>
  <c r="L129" i="2"/>
  <c r="K129" i="2"/>
  <c r="K128" i="2" s="1"/>
  <c r="K127" i="2" s="1"/>
  <c r="J129" i="2"/>
  <c r="I129" i="2"/>
  <c r="L128" i="2"/>
  <c r="L127" i="2" s="1"/>
  <c r="J128" i="2"/>
  <c r="I128" i="2"/>
  <c r="I127" i="2" s="1"/>
  <c r="J127" i="2"/>
  <c r="L125" i="2"/>
  <c r="K125" i="2"/>
  <c r="K124" i="2" s="1"/>
  <c r="K123" i="2" s="1"/>
  <c r="J125" i="2"/>
  <c r="J124" i="2" s="1"/>
  <c r="J123" i="2" s="1"/>
  <c r="I125" i="2"/>
  <c r="L124" i="2"/>
  <c r="L123" i="2" s="1"/>
  <c r="I124" i="2"/>
  <c r="I123" i="2" s="1"/>
  <c r="L121" i="2"/>
  <c r="K121" i="2"/>
  <c r="K120" i="2" s="1"/>
  <c r="K119" i="2" s="1"/>
  <c r="J121" i="2"/>
  <c r="J120" i="2" s="1"/>
  <c r="J119" i="2" s="1"/>
  <c r="I121" i="2"/>
  <c r="L120" i="2"/>
  <c r="L119" i="2" s="1"/>
  <c r="I120" i="2"/>
  <c r="I119" i="2" s="1"/>
  <c r="L116" i="2"/>
  <c r="K116" i="2"/>
  <c r="K115" i="2" s="1"/>
  <c r="K114" i="2" s="1"/>
  <c r="J116" i="2"/>
  <c r="J115" i="2" s="1"/>
  <c r="J114" i="2" s="1"/>
  <c r="J113" i="2" s="1"/>
  <c r="I116" i="2"/>
  <c r="L115" i="2"/>
  <c r="L114" i="2" s="1"/>
  <c r="L113" i="2" s="1"/>
  <c r="I115" i="2"/>
  <c r="I114" i="2" s="1"/>
  <c r="L110" i="2"/>
  <c r="L109" i="2" s="1"/>
  <c r="K110" i="2"/>
  <c r="J110" i="2"/>
  <c r="J109" i="2" s="1"/>
  <c r="I110" i="2"/>
  <c r="I109" i="2" s="1"/>
  <c r="K109" i="2"/>
  <c r="L106" i="2"/>
  <c r="K106" i="2"/>
  <c r="K105" i="2" s="1"/>
  <c r="K104" i="2" s="1"/>
  <c r="J106" i="2"/>
  <c r="I106" i="2"/>
  <c r="L105" i="2"/>
  <c r="L104" i="2" s="1"/>
  <c r="J105" i="2"/>
  <c r="J104" i="2" s="1"/>
  <c r="I105" i="2"/>
  <c r="L101" i="2"/>
  <c r="K101" i="2"/>
  <c r="K100" i="2" s="1"/>
  <c r="K99" i="2" s="1"/>
  <c r="J101" i="2"/>
  <c r="I101" i="2"/>
  <c r="L100" i="2"/>
  <c r="L99" i="2" s="1"/>
  <c r="J100" i="2"/>
  <c r="J99" i="2" s="1"/>
  <c r="I100" i="2"/>
  <c r="I99" i="2" s="1"/>
  <c r="L96" i="2"/>
  <c r="K96" i="2"/>
  <c r="K95" i="2" s="1"/>
  <c r="K94" i="2" s="1"/>
  <c r="K93" i="2" s="1"/>
  <c r="J96" i="2"/>
  <c r="I96" i="2"/>
  <c r="L95" i="2"/>
  <c r="L94" i="2" s="1"/>
  <c r="J95" i="2"/>
  <c r="J94" i="2" s="1"/>
  <c r="I95" i="2"/>
  <c r="I94" i="2" s="1"/>
  <c r="L89" i="2"/>
  <c r="L88" i="2" s="1"/>
  <c r="L87" i="2" s="1"/>
  <c r="L86" i="2" s="1"/>
  <c r="K89" i="2"/>
  <c r="J89" i="2"/>
  <c r="J88" i="2" s="1"/>
  <c r="J87" i="2" s="1"/>
  <c r="J86" i="2" s="1"/>
  <c r="I89" i="2"/>
  <c r="I88" i="2" s="1"/>
  <c r="I87" i="2" s="1"/>
  <c r="I86" i="2" s="1"/>
  <c r="K88" i="2"/>
  <c r="K87" i="2"/>
  <c r="K86" i="2" s="1"/>
  <c r="L84" i="2"/>
  <c r="K84" i="2"/>
  <c r="J84" i="2"/>
  <c r="I84" i="2"/>
  <c r="L83" i="2"/>
  <c r="K83" i="2"/>
  <c r="K82" i="2" s="1"/>
  <c r="J83" i="2"/>
  <c r="J82" i="2" s="1"/>
  <c r="I83" i="2"/>
  <c r="L82" i="2"/>
  <c r="I82" i="2"/>
  <c r="L78" i="2"/>
  <c r="K78" i="2"/>
  <c r="J78" i="2"/>
  <c r="I78" i="2"/>
  <c r="L77" i="2"/>
  <c r="K77" i="2"/>
  <c r="J77" i="2"/>
  <c r="I77" i="2"/>
  <c r="L73" i="2"/>
  <c r="L72" i="2" s="1"/>
  <c r="K73" i="2"/>
  <c r="J73" i="2"/>
  <c r="I73" i="2"/>
  <c r="I72" i="2" s="1"/>
  <c r="K72" i="2"/>
  <c r="J72" i="2"/>
  <c r="L68" i="2"/>
  <c r="K68" i="2"/>
  <c r="K67" i="2" s="1"/>
  <c r="K66" i="2" s="1"/>
  <c r="K65" i="2" s="1"/>
  <c r="J68" i="2"/>
  <c r="J67" i="2" s="1"/>
  <c r="J66" i="2" s="1"/>
  <c r="J65" i="2" s="1"/>
  <c r="I68" i="2"/>
  <c r="L67" i="2"/>
  <c r="I67" i="2"/>
  <c r="L49" i="2"/>
  <c r="L48" i="2" s="1"/>
  <c r="L47" i="2" s="1"/>
  <c r="L46" i="2" s="1"/>
  <c r="K49" i="2"/>
  <c r="J49" i="2"/>
  <c r="J48" i="2" s="1"/>
  <c r="J47" i="2" s="1"/>
  <c r="J46" i="2" s="1"/>
  <c r="I49" i="2"/>
  <c r="I48" i="2" s="1"/>
  <c r="I47" i="2" s="1"/>
  <c r="I46" i="2" s="1"/>
  <c r="K48" i="2"/>
  <c r="K47" i="2"/>
  <c r="K46" i="2" s="1"/>
  <c r="L44" i="2"/>
  <c r="K44" i="2"/>
  <c r="J44" i="2"/>
  <c r="J43" i="2" s="1"/>
  <c r="J42" i="2" s="1"/>
  <c r="I44" i="2"/>
  <c r="L43" i="2"/>
  <c r="K43" i="2"/>
  <c r="K42" i="2" s="1"/>
  <c r="I43" i="2"/>
  <c r="L42" i="2"/>
  <c r="I42" i="2"/>
  <c r="L40" i="2"/>
  <c r="K40" i="2"/>
  <c r="J40" i="2"/>
  <c r="I40" i="2"/>
  <c r="L38" i="2"/>
  <c r="K38" i="2"/>
  <c r="K37" i="2" s="1"/>
  <c r="K36" i="2" s="1"/>
  <c r="K35" i="2" s="1"/>
  <c r="J38" i="2"/>
  <c r="I38" i="2"/>
  <c r="L37" i="2"/>
  <c r="L36" i="2" s="1"/>
  <c r="L35" i="2" s="1"/>
  <c r="J37" i="2"/>
  <c r="J36" i="2" s="1"/>
  <c r="I37" i="2"/>
  <c r="I36" i="2" s="1"/>
  <c r="I35" i="2" s="1"/>
  <c r="L365" i="1"/>
  <c r="K365" i="1"/>
  <c r="J365" i="1"/>
  <c r="I365" i="1"/>
  <c r="I364" i="1" s="1"/>
  <c r="L364" i="1"/>
  <c r="K364" i="1"/>
  <c r="J364" i="1"/>
  <c r="L362" i="1"/>
  <c r="L361" i="1" s="1"/>
  <c r="K362" i="1"/>
  <c r="J362" i="1"/>
  <c r="J361" i="1" s="1"/>
  <c r="I362" i="1"/>
  <c r="I361" i="1" s="1"/>
  <c r="K361" i="1"/>
  <c r="L359" i="1"/>
  <c r="L358" i="1" s="1"/>
  <c r="K359" i="1"/>
  <c r="K358" i="1" s="1"/>
  <c r="J359" i="1"/>
  <c r="J358" i="1" s="1"/>
  <c r="I359" i="1"/>
  <c r="I358" i="1"/>
  <c r="L355" i="1"/>
  <c r="K355" i="1"/>
  <c r="J355" i="1"/>
  <c r="I355" i="1"/>
  <c r="L354" i="1"/>
  <c r="K354" i="1"/>
  <c r="J354" i="1"/>
  <c r="I354" i="1"/>
  <c r="L351" i="1"/>
  <c r="L350" i="1" s="1"/>
  <c r="K351" i="1"/>
  <c r="J351" i="1"/>
  <c r="J350" i="1" s="1"/>
  <c r="I351" i="1"/>
  <c r="I350" i="1" s="1"/>
  <c r="K350" i="1"/>
  <c r="L347" i="1"/>
  <c r="L346" i="1" s="1"/>
  <c r="K347" i="1"/>
  <c r="K346" i="1" s="1"/>
  <c r="K336" i="1" s="1"/>
  <c r="J347" i="1"/>
  <c r="J346" i="1" s="1"/>
  <c r="I347" i="1"/>
  <c r="I346" i="1" s="1"/>
  <c r="L343" i="1"/>
  <c r="K343" i="1"/>
  <c r="J343" i="1"/>
  <c r="I343" i="1"/>
  <c r="L340" i="1"/>
  <c r="K340" i="1"/>
  <c r="J340" i="1"/>
  <c r="I340" i="1"/>
  <c r="L338" i="1"/>
  <c r="L337" i="1" s="1"/>
  <c r="K338" i="1"/>
  <c r="J338" i="1"/>
  <c r="J337" i="1" s="1"/>
  <c r="I338" i="1"/>
  <c r="I337" i="1" s="1"/>
  <c r="K337" i="1"/>
  <c r="L333" i="1"/>
  <c r="L332" i="1" s="1"/>
  <c r="K333" i="1"/>
  <c r="J333" i="1"/>
  <c r="J332" i="1" s="1"/>
  <c r="I333" i="1"/>
  <c r="I332" i="1" s="1"/>
  <c r="K332" i="1"/>
  <c r="L330" i="1"/>
  <c r="L329" i="1" s="1"/>
  <c r="K330" i="1"/>
  <c r="K329" i="1" s="1"/>
  <c r="J330" i="1"/>
  <c r="J329" i="1" s="1"/>
  <c r="I330" i="1"/>
  <c r="I329" i="1" s="1"/>
  <c r="L327" i="1"/>
  <c r="K327" i="1"/>
  <c r="J327" i="1"/>
  <c r="I327" i="1"/>
  <c r="L326" i="1"/>
  <c r="K326" i="1"/>
  <c r="J326" i="1"/>
  <c r="I326" i="1"/>
  <c r="L323" i="1"/>
  <c r="L322" i="1" s="1"/>
  <c r="K323" i="1"/>
  <c r="J323" i="1"/>
  <c r="J322" i="1" s="1"/>
  <c r="I323" i="1"/>
  <c r="I322" i="1" s="1"/>
  <c r="K322" i="1"/>
  <c r="L319" i="1"/>
  <c r="L318" i="1" s="1"/>
  <c r="K319" i="1"/>
  <c r="K318" i="1" s="1"/>
  <c r="J319" i="1"/>
  <c r="J318" i="1" s="1"/>
  <c r="I319" i="1"/>
  <c r="I318" i="1" s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L305" i="1" s="1"/>
  <c r="K306" i="1"/>
  <c r="K305" i="1" s="1"/>
  <c r="J306" i="1"/>
  <c r="J305" i="1" s="1"/>
  <c r="J304" i="1" s="1"/>
  <c r="I306" i="1"/>
  <c r="I305" i="1" s="1"/>
  <c r="L300" i="1"/>
  <c r="L299" i="1" s="1"/>
  <c r="K300" i="1"/>
  <c r="J300" i="1"/>
  <c r="J299" i="1" s="1"/>
  <c r="I300" i="1"/>
  <c r="I299" i="1" s="1"/>
  <c r="K299" i="1"/>
  <c r="L297" i="1"/>
  <c r="L296" i="1" s="1"/>
  <c r="K297" i="1"/>
  <c r="K296" i="1" s="1"/>
  <c r="J297" i="1"/>
  <c r="J296" i="1" s="1"/>
  <c r="I297" i="1"/>
  <c r="I296" i="1" s="1"/>
  <c r="L294" i="1"/>
  <c r="K294" i="1"/>
  <c r="J294" i="1"/>
  <c r="I294" i="1"/>
  <c r="L293" i="1"/>
  <c r="K293" i="1"/>
  <c r="J293" i="1"/>
  <c r="I293" i="1"/>
  <c r="L290" i="1"/>
  <c r="L289" i="1" s="1"/>
  <c r="K290" i="1"/>
  <c r="J290" i="1"/>
  <c r="J289" i="1" s="1"/>
  <c r="I290" i="1"/>
  <c r="I289" i="1" s="1"/>
  <c r="K289" i="1"/>
  <c r="L286" i="1"/>
  <c r="L285" i="1" s="1"/>
  <c r="K286" i="1"/>
  <c r="K285" i="1" s="1"/>
  <c r="J286" i="1"/>
  <c r="J285" i="1" s="1"/>
  <c r="I286" i="1"/>
  <c r="I285" i="1" s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L272" i="1" s="1"/>
  <c r="K273" i="1"/>
  <c r="K272" i="1" s="1"/>
  <c r="J273" i="1"/>
  <c r="J272" i="1" s="1"/>
  <c r="I273" i="1"/>
  <c r="I272" i="1" s="1"/>
  <c r="L268" i="1"/>
  <c r="L267" i="1" s="1"/>
  <c r="K268" i="1"/>
  <c r="K267" i="1" s="1"/>
  <c r="J268" i="1"/>
  <c r="J267" i="1" s="1"/>
  <c r="I268" i="1"/>
  <c r="I267" i="1" s="1"/>
  <c r="L265" i="1"/>
  <c r="K265" i="1"/>
  <c r="J265" i="1"/>
  <c r="I265" i="1"/>
  <c r="L264" i="1"/>
  <c r="K264" i="1"/>
  <c r="J264" i="1"/>
  <c r="I264" i="1"/>
  <c r="L262" i="1"/>
  <c r="L261" i="1" s="1"/>
  <c r="K262" i="1"/>
  <c r="J262" i="1"/>
  <c r="J261" i="1" s="1"/>
  <c r="I262" i="1"/>
  <c r="I261" i="1" s="1"/>
  <c r="K261" i="1"/>
  <c r="L258" i="1"/>
  <c r="L257" i="1" s="1"/>
  <c r="K258" i="1"/>
  <c r="K257" i="1" s="1"/>
  <c r="J258" i="1"/>
  <c r="J257" i="1" s="1"/>
  <c r="I258" i="1"/>
  <c r="I257" i="1" s="1"/>
  <c r="L254" i="1"/>
  <c r="K254" i="1"/>
  <c r="J254" i="1"/>
  <c r="I254" i="1"/>
  <c r="L253" i="1"/>
  <c r="K253" i="1"/>
  <c r="J253" i="1"/>
  <c r="I253" i="1"/>
  <c r="L250" i="1"/>
  <c r="L249" i="1" s="1"/>
  <c r="K250" i="1"/>
  <c r="J250" i="1"/>
  <c r="I250" i="1"/>
  <c r="I249" i="1" s="1"/>
  <c r="K249" i="1"/>
  <c r="J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K239" i="1" s="1"/>
  <c r="J240" i="1"/>
  <c r="I240" i="1"/>
  <c r="L234" i="1"/>
  <c r="L233" i="1" s="1"/>
  <c r="L232" i="1" s="1"/>
  <c r="K234" i="1"/>
  <c r="K233" i="1" s="1"/>
  <c r="K232" i="1" s="1"/>
  <c r="J234" i="1"/>
  <c r="J233" i="1" s="1"/>
  <c r="J232" i="1" s="1"/>
  <c r="I234" i="1"/>
  <c r="I233" i="1" s="1"/>
  <c r="I232" i="1" s="1"/>
  <c r="L230" i="1"/>
  <c r="L229" i="1" s="1"/>
  <c r="L228" i="1" s="1"/>
  <c r="K230" i="1"/>
  <c r="K229" i="1" s="1"/>
  <c r="K228" i="1" s="1"/>
  <c r="J230" i="1"/>
  <c r="J229" i="1" s="1"/>
  <c r="J228" i="1" s="1"/>
  <c r="I230" i="1"/>
  <c r="I229" i="1" s="1"/>
  <c r="I228" i="1" s="1"/>
  <c r="L221" i="1"/>
  <c r="L220" i="1" s="1"/>
  <c r="K221" i="1"/>
  <c r="K220" i="1" s="1"/>
  <c r="J221" i="1"/>
  <c r="J220" i="1" s="1"/>
  <c r="I221" i="1"/>
  <c r="I220" i="1" s="1"/>
  <c r="L218" i="1"/>
  <c r="K218" i="1"/>
  <c r="J218" i="1"/>
  <c r="I218" i="1"/>
  <c r="L217" i="1"/>
  <c r="K217" i="1"/>
  <c r="J217" i="1"/>
  <c r="I217" i="1"/>
  <c r="L211" i="1"/>
  <c r="K211" i="1"/>
  <c r="J211" i="1"/>
  <c r="I211" i="1"/>
  <c r="L210" i="1"/>
  <c r="L209" i="1" s="1"/>
  <c r="K210" i="1"/>
  <c r="K209" i="1" s="1"/>
  <c r="J210" i="1"/>
  <c r="J209" i="1" s="1"/>
  <c r="I210" i="1"/>
  <c r="I209" i="1" s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L195" i="1" s="1"/>
  <c r="L186" i="1" s="1"/>
  <c r="K196" i="1"/>
  <c r="K195" i="1" s="1"/>
  <c r="J196" i="1"/>
  <c r="J195" i="1" s="1"/>
  <c r="I196" i="1"/>
  <c r="I195" i="1" s="1"/>
  <c r="I186" i="1" s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0" i="1"/>
  <c r="L179" i="1" s="1"/>
  <c r="K180" i="1"/>
  <c r="K179" i="1" s="1"/>
  <c r="J180" i="1"/>
  <c r="J179" i="1" s="1"/>
  <c r="I180" i="1"/>
  <c r="I179" i="1" s="1"/>
  <c r="L175" i="1"/>
  <c r="K175" i="1"/>
  <c r="J175" i="1"/>
  <c r="I175" i="1"/>
  <c r="L174" i="1"/>
  <c r="L173" i="1" s="1"/>
  <c r="K174" i="1"/>
  <c r="K173" i="1" s="1"/>
  <c r="J174" i="1"/>
  <c r="I174" i="1"/>
  <c r="L171" i="1"/>
  <c r="K171" i="1"/>
  <c r="J171" i="1"/>
  <c r="I171" i="1"/>
  <c r="L170" i="1"/>
  <c r="L169" i="1" s="1"/>
  <c r="K170" i="1"/>
  <c r="K169" i="1" s="1"/>
  <c r="K168" i="1" s="1"/>
  <c r="J170" i="1"/>
  <c r="J169" i="1" s="1"/>
  <c r="I170" i="1"/>
  <c r="I169" i="1" s="1"/>
  <c r="L166" i="1"/>
  <c r="L165" i="1" s="1"/>
  <c r="K166" i="1"/>
  <c r="K165" i="1" s="1"/>
  <c r="J166" i="1"/>
  <c r="J165" i="1" s="1"/>
  <c r="I166" i="1"/>
  <c r="I165" i="1" s="1"/>
  <c r="L161" i="1"/>
  <c r="K161" i="1"/>
  <c r="J161" i="1"/>
  <c r="I161" i="1"/>
  <c r="L160" i="1"/>
  <c r="K160" i="1"/>
  <c r="K159" i="1" s="1"/>
  <c r="K158" i="1" s="1"/>
  <c r="J160" i="1"/>
  <c r="J159" i="1" s="1"/>
  <c r="J158" i="1" s="1"/>
  <c r="I160" i="1"/>
  <c r="I159" i="1" s="1"/>
  <c r="I158" i="1" s="1"/>
  <c r="L155" i="1"/>
  <c r="L154" i="1" s="1"/>
  <c r="L153" i="1" s="1"/>
  <c r="K155" i="1"/>
  <c r="K154" i="1" s="1"/>
  <c r="K153" i="1" s="1"/>
  <c r="J155" i="1"/>
  <c r="J154" i="1" s="1"/>
  <c r="J153" i="1" s="1"/>
  <c r="I155" i="1"/>
  <c r="I154" i="1" s="1"/>
  <c r="I153" i="1" s="1"/>
  <c r="L151" i="1"/>
  <c r="L150" i="1" s="1"/>
  <c r="K151" i="1"/>
  <c r="K150" i="1" s="1"/>
  <c r="J151" i="1"/>
  <c r="J150" i="1" s="1"/>
  <c r="I151" i="1"/>
  <c r="I150" i="1" s="1"/>
  <c r="L147" i="1"/>
  <c r="K147" i="1"/>
  <c r="J147" i="1"/>
  <c r="I147" i="1"/>
  <c r="L146" i="1"/>
  <c r="L145" i="1" s="1"/>
  <c r="K146" i="1"/>
  <c r="K145" i="1" s="1"/>
  <c r="J146" i="1"/>
  <c r="J145" i="1" s="1"/>
  <c r="I146" i="1"/>
  <c r="I145" i="1" s="1"/>
  <c r="L142" i="1"/>
  <c r="K142" i="1"/>
  <c r="J142" i="1"/>
  <c r="I142" i="1"/>
  <c r="L141" i="1"/>
  <c r="L140" i="1" s="1"/>
  <c r="K141" i="1"/>
  <c r="K140" i="1" s="1"/>
  <c r="K139" i="1" s="1"/>
  <c r="J141" i="1"/>
  <c r="J140" i="1" s="1"/>
  <c r="J139" i="1" s="1"/>
  <c r="I141" i="1"/>
  <c r="I140" i="1" s="1"/>
  <c r="I139" i="1" s="1"/>
  <c r="L137" i="1"/>
  <c r="L136" i="1" s="1"/>
  <c r="L135" i="1" s="1"/>
  <c r="K137" i="1"/>
  <c r="K136" i="1" s="1"/>
  <c r="K135" i="1" s="1"/>
  <c r="J137" i="1"/>
  <c r="J136" i="1" s="1"/>
  <c r="J135" i="1" s="1"/>
  <c r="I137" i="1"/>
  <c r="I136" i="1" s="1"/>
  <c r="I135" i="1" s="1"/>
  <c r="L133" i="1"/>
  <c r="L132" i="1" s="1"/>
  <c r="L131" i="1" s="1"/>
  <c r="K133" i="1"/>
  <c r="K132" i="1" s="1"/>
  <c r="K131" i="1" s="1"/>
  <c r="J133" i="1"/>
  <c r="J132" i="1" s="1"/>
  <c r="J131" i="1" s="1"/>
  <c r="I133" i="1"/>
  <c r="I132" i="1" s="1"/>
  <c r="I131" i="1" s="1"/>
  <c r="L129" i="1"/>
  <c r="L128" i="1" s="1"/>
  <c r="L127" i="1" s="1"/>
  <c r="K129" i="1"/>
  <c r="K128" i="1" s="1"/>
  <c r="K127" i="1" s="1"/>
  <c r="J129" i="1"/>
  <c r="J128" i="1" s="1"/>
  <c r="J127" i="1" s="1"/>
  <c r="I129" i="1"/>
  <c r="I128" i="1" s="1"/>
  <c r="I127" i="1" s="1"/>
  <c r="L125" i="1"/>
  <c r="L124" i="1" s="1"/>
  <c r="L123" i="1" s="1"/>
  <c r="K125" i="1"/>
  <c r="K124" i="1" s="1"/>
  <c r="K123" i="1" s="1"/>
  <c r="J125" i="1"/>
  <c r="J124" i="1" s="1"/>
  <c r="J123" i="1" s="1"/>
  <c r="I125" i="1"/>
  <c r="I124" i="1" s="1"/>
  <c r="I123" i="1" s="1"/>
  <c r="L121" i="1"/>
  <c r="L120" i="1" s="1"/>
  <c r="L119" i="1" s="1"/>
  <c r="K121" i="1"/>
  <c r="K120" i="1" s="1"/>
  <c r="K119" i="1" s="1"/>
  <c r="J121" i="1"/>
  <c r="J120" i="1" s="1"/>
  <c r="J119" i="1" s="1"/>
  <c r="I121" i="1"/>
  <c r="I120" i="1" s="1"/>
  <c r="I119" i="1" s="1"/>
  <c r="L116" i="1"/>
  <c r="L115" i="1" s="1"/>
  <c r="L114" i="1" s="1"/>
  <c r="K116" i="1"/>
  <c r="K115" i="1" s="1"/>
  <c r="K114" i="1" s="1"/>
  <c r="K113" i="1" s="1"/>
  <c r="J116" i="1"/>
  <c r="J115" i="1" s="1"/>
  <c r="J114" i="1" s="1"/>
  <c r="J113" i="1" s="1"/>
  <c r="I116" i="1"/>
  <c r="I115" i="1" s="1"/>
  <c r="I114" i="1" s="1"/>
  <c r="I113" i="1" s="1"/>
  <c r="L110" i="1"/>
  <c r="K110" i="1"/>
  <c r="J110" i="1"/>
  <c r="J109" i="1" s="1"/>
  <c r="I110" i="1"/>
  <c r="L109" i="1"/>
  <c r="K109" i="1"/>
  <c r="I109" i="1"/>
  <c r="L106" i="1"/>
  <c r="L105" i="1" s="1"/>
  <c r="L104" i="1" s="1"/>
  <c r="K106" i="1"/>
  <c r="K105" i="1" s="1"/>
  <c r="K104" i="1" s="1"/>
  <c r="J106" i="1"/>
  <c r="J105" i="1" s="1"/>
  <c r="J104" i="1" s="1"/>
  <c r="I106" i="1"/>
  <c r="I105" i="1" s="1"/>
  <c r="I104" i="1" s="1"/>
  <c r="L101" i="1"/>
  <c r="L100" i="1" s="1"/>
  <c r="L99" i="1" s="1"/>
  <c r="K101" i="1"/>
  <c r="K100" i="1" s="1"/>
  <c r="K99" i="1" s="1"/>
  <c r="J101" i="1"/>
  <c r="J100" i="1" s="1"/>
  <c r="J99" i="1" s="1"/>
  <c r="I101" i="1"/>
  <c r="I100" i="1" s="1"/>
  <c r="I99" i="1" s="1"/>
  <c r="L96" i="1"/>
  <c r="L95" i="1" s="1"/>
  <c r="L94" i="1" s="1"/>
  <c r="K96" i="1"/>
  <c r="K95" i="1" s="1"/>
  <c r="K94" i="1" s="1"/>
  <c r="J96" i="1"/>
  <c r="J95" i="1" s="1"/>
  <c r="J94" i="1" s="1"/>
  <c r="I96" i="1"/>
  <c r="I95" i="1" s="1"/>
  <c r="I94" i="1" s="1"/>
  <c r="L89" i="1"/>
  <c r="K89" i="1"/>
  <c r="J89" i="1"/>
  <c r="J88" i="1" s="1"/>
  <c r="J87" i="1" s="1"/>
  <c r="J86" i="1" s="1"/>
  <c r="I89" i="1"/>
  <c r="L88" i="1"/>
  <c r="K88" i="1"/>
  <c r="I88" i="1"/>
  <c r="L87" i="1"/>
  <c r="L86" i="1" s="1"/>
  <c r="K87" i="1"/>
  <c r="K86" i="1" s="1"/>
  <c r="I87" i="1"/>
  <c r="I86" i="1" s="1"/>
  <c r="L84" i="1"/>
  <c r="K84" i="1"/>
  <c r="J84" i="1"/>
  <c r="I84" i="1"/>
  <c r="L83" i="1"/>
  <c r="L82" i="1" s="1"/>
  <c r="K83" i="1"/>
  <c r="K82" i="1" s="1"/>
  <c r="J83" i="1"/>
  <c r="J82" i="1" s="1"/>
  <c r="I83" i="1"/>
  <c r="I82" i="1" s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L67" i="1" s="1"/>
  <c r="L66" i="1" s="1"/>
  <c r="K68" i="1"/>
  <c r="K67" i="1" s="1"/>
  <c r="K66" i="1" s="1"/>
  <c r="J68" i="1"/>
  <c r="J67" i="1" s="1"/>
  <c r="J66" i="1" s="1"/>
  <c r="I68" i="1"/>
  <c r="I67" i="1" s="1"/>
  <c r="I66" i="1" s="1"/>
  <c r="L49" i="1"/>
  <c r="K49" i="1"/>
  <c r="J49" i="1"/>
  <c r="I49" i="1"/>
  <c r="L48" i="1"/>
  <c r="L47" i="1" s="1"/>
  <c r="L46" i="1" s="1"/>
  <c r="K48" i="1"/>
  <c r="J48" i="1"/>
  <c r="I48" i="1"/>
  <c r="K47" i="1"/>
  <c r="K46" i="1" s="1"/>
  <c r="J47" i="1"/>
  <c r="J46" i="1" s="1"/>
  <c r="I47" i="1"/>
  <c r="I46" i="1" s="1"/>
  <c r="L44" i="1"/>
  <c r="L43" i="1" s="1"/>
  <c r="L42" i="1" s="1"/>
  <c r="K44" i="1"/>
  <c r="J44" i="1"/>
  <c r="I44" i="1"/>
  <c r="K43" i="1"/>
  <c r="K42" i="1" s="1"/>
  <c r="J43" i="1"/>
  <c r="J42" i="1" s="1"/>
  <c r="I43" i="1"/>
  <c r="I42" i="1" s="1"/>
  <c r="L40" i="1"/>
  <c r="K40" i="1"/>
  <c r="J40" i="1"/>
  <c r="I40" i="1"/>
  <c r="L38" i="1"/>
  <c r="L37" i="1" s="1"/>
  <c r="L36" i="1" s="1"/>
  <c r="K38" i="1"/>
  <c r="K37" i="1" s="1"/>
  <c r="K36" i="1" s="1"/>
  <c r="J38" i="1"/>
  <c r="J37" i="1" s="1"/>
  <c r="J36" i="1" s="1"/>
  <c r="J35" i="1" s="1"/>
  <c r="I38" i="1"/>
  <c r="I37" i="1" s="1"/>
  <c r="I36" i="1" s="1"/>
  <c r="I35" i="1" s="1"/>
  <c r="L303" i="7" l="1"/>
  <c r="L34" i="7"/>
  <c r="L93" i="7"/>
  <c r="I186" i="7"/>
  <c r="I185" i="7" s="1"/>
  <c r="J271" i="7"/>
  <c r="I336" i="7"/>
  <c r="L66" i="7"/>
  <c r="L65" i="7" s="1"/>
  <c r="J159" i="7"/>
  <c r="J158" i="7" s="1"/>
  <c r="K271" i="7"/>
  <c r="J304" i="7"/>
  <c r="J303" i="7" s="1"/>
  <c r="I271" i="7"/>
  <c r="J66" i="7"/>
  <c r="J65" i="7" s="1"/>
  <c r="J34" i="7" s="1"/>
  <c r="K336" i="7"/>
  <c r="K65" i="7"/>
  <c r="K168" i="7"/>
  <c r="K216" i="7"/>
  <c r="I304" i="7"/>
  <c r="I303" i="7" s="1"/>
  <c r="L336" i="7"/>
  <c r="J186" i="7"/>
  <c r="J185" i="7" s="1"/>
  <c r="K304" i="7"/>
  <c r="I65" i="7"/>
  <c r="L113" i="7"/>
  <c r="K186" i="7"/>
  <c r="K185" i="7" s="1"/>
  <c r="I35" i="7"/>
  <c r="I34" i="7" s="1"/>
  <c r="J113" i="7"/>
  <c r="K35" i="7"/>
  <c r="K34" i="7" s="1"/>
  <c r="J168" i="7"/>
  <c r="K113" i="7"/>
  <c r="I168" i="7"/>
  <c r="J239" i="7"/>
  <c r="K239" i="7"/>
  <c r="I239" i="7"/>
  <c r="I238" i="7" s="1"/>
  <c r="L271" i="7"/>
  <c r="L238" i="7" s="1"/>
  <c r="L184" i="7" s="1"/>
  <c r="J66" i="6"/>
  <c r="J65" i="6" s="1"/>
  <c r="K66" i="6"/>
  <c r="K65" i="6" s="1"/>
  <c r="I113" i="6"/>
  <c r="J139" i="6"/>
  <c r="K168" i="6"/>
  <c r="J35" i="6"/>
  <c r="I93" i="6"/>
  <c r="L113" i="6"/>
  <c r="I139" i="6"/>
  <c r="K159" i="6"/>
  <c r="K158" i="6" s="1"/>
  <c r="K35" i="6"/>
  <c r="K34" i="6" s="1"/>
  <c r="L104" i="6"/>
  <c r="L93" i="6" s="1"/>
  <c r="L336" i="6"/>
  <c r="J113" i="6"/>
  <c r="J104" i="6"/>
  <c r="J93" i="6" s="1"/>
  <c r="K113" i="6"/>
  <c r="L139" i="6"/>
  <c r="K185" i="6"/>
  <c r="K93" i="6"/>
  <c r="I186" i="6"/>
  <c r="I185" i="6" s="1"/>
  <c r="I184" i="6" s="1"/>
  <c r="J216" i="6"/>
  <c r="J239" i="6"/>
  <c r="I271" i="6"/>
  <c r="I238" i="6"/>
  <c r="I304" i="6"/>
  <c r="I303" i="6" s="1"/>
  <c r="I66" i="6"/>
  <c r="I65" i="6" s="1"/>
  <c r="I34" i="6" s="1"/>
  <c r="I368" i="6" s="1"/>
  <c r="L186" i="6"/>
  <c r="L185" i="6" s="1"/>
  <c r="K239" i="6"/>
  <c r="K238" i="6" s="1"/>
  <c r="J271" i="6"/>
  <c r="L304" i="6"/>
  <c r="L303" i="6" s="1"/>
  <c r="L66" i="6"/>
  <c r="L65" i="6" s="1"/>
  <c r="J186" i="6"/>
  <c r="L238" i="6"/>
  <c r="J159" i="6"/>
  <c r="J158" i="6" s="1"/>
  <c r="J304" i="6"/>
  <c r="J303" i="6" s="1"/>
  <c r="K336" i="6"/>
  <c r="K303" i="6" s="1"/>
  <c r="K271" i="5"/>
  <c r="J159" i="5"/>
  <c r="J158" i="5" s="1"/>
  <c r="L173" i="5"/>
  <c r="L168" i="5" s="1"/>
  <c r="J304" i="5"/>
  <c r="J303" i="5" s="1"/>
  <c r="L186" i="5"/>
  <c r="L185" i="5" s="1"/>
  <c r="I304" i="5"/>
  <c r="J186" i="5"/>
  <c r="J185" i="5" s="1"/>
  <c r="J168" i="5"/>
  <c r="J104" i="5"/>
  <c r="J93" i="5" s="1"/>
  <c r="J34" i="5" s="1"/>
  <c r="J113" i="5"/>
  <c r="L216" i="5"/>
  <c r="K113" i="5"/>
  <c r="K186" i="5"/>
  <c r="K185" i="5" s="1"/>
  <c r="K66" i="5"/>
  <c r="K65" i="5" s="1"/>
  <c r="K34" i="5" s="1"/>
  <c r="I168" i="5"/>
  <c r="J239" i="5"/>
  <c r="J238" i="5" s="1"/>
  <c r="I271" i="5"/>
  <c r="I238" i="5" s="1"/>
  <c r="I65" i="5"/>
  <c r="L113" i="5"/>
  <c r="L34" i="5" s="1"/>
  <c r="L239" i="5"/>
  <c r="L238" i="5" s="1"/>
  <c r="J173" i="5"/>
  <c r="K304" i="5"/>
  <c r="K303" i="5" s="1"/>
  <c r="L66" i="5"/>
  <c r="L65" i="5" s="1"/>
  <c r="I35" i="5"/>
  <c r="I93" i="5"/>
  <c r="I186" i="5"/>
  <c r="I185" i="5" s="1"/>
  <c r="K239" i="5"/>
  <c r="K238" i="5" s="1"/>
  <c r="J271" i="5"/>
  <c r="I336" i="5"/>
  <c r="J168" i="4"/>
  <c r="K216" i="4"/>
  <c r="K185" i="4" s="1"/>
  <c r="K184" i="4" s="1"/>
  <c r="L35" i="4"/>
  <c r="L34" i="4" s="1"/>
  <c r="J271" i="4"/>
  <c r="I113" i="4"/>
  <c r="J104" i="4"/>
  <c r="J93" i="4" s="1"/>
  <c r="J34" i="4" s="1"/>
  <c r="J239" i="4"/>
  <c r="K239" i="4"/>
  <c r="K238" i="4" s="1"/>
  <c r="K139" i="4"/>
  <c r="K173" i="4"/>
  <c r="K168" i="4" s="1"/>
  <c r="K34" i="4" s="1"/>
  <c r="I239" i="4"/>
  <c r="I238" i="4" s="1"/>
  <c r="I184" i="4" s="1"/>
  <c r="J304" i="4"/>
  <c r="J303" i="4" s="1"/>
  <c r="L113" i="4"/>
  <c r="J139" i="4"/>
  <c r="J173" i="4"/>
  <c r="I93" i="4"/>
  <c r="I34" i="4" s="1"/>
  <c r="I368" i="4" s="1"/>
  <c r="K304" i="4"/>
  <c r="K303" i="4" s="1"/>
  <c r="L93" i="4"/>
  <c r="L239" i="4"/>
  <c r="L238" i="4" s="1"/>
  <c r="J66" i="4"/>
  <c r="J65" i="4" s="1"/>
  <c r="L186" i="4"/>
  <c r="L185" i="4" s="1"/>
  <c r="L336" i="4"/>
  <c r="L303" i="4" s="1"/>
  <c r="L303" i="3"/>
  <c r="L66" i="3"/>
  <c r="L65" i="3" s="1"/>
  <c r="L34" i="3" s="1"/>
  <c r="L368" i="3" s="1"/>
  <c r="J113" i="3"/>
  <c r="J159" i="3"/>
  <c r="J158" i="3" s="1"/>
  <c r="K186" i="3"/>
  <c r="K185" i="3" s="1"/>
  <c r="I34" i="3"/>
  <c r="J173" i="3"/>
  <c r="J168" i="3" s="1"/>
  <c r="I139" i="3"/>
  <c r="L186" i="3"/>
  <c r="L185" i="3" s="1"/>
  <c r="L184" i="3" s="1"/>
  <c r="K336" i="3"/>
  <c r="J65" i="3"/>
  <c r="J34" i="3" s="1"/>
  <c r="L336" i="3"/>
  <c r="J216" i="3"/>
  <c r="J185" i="3" s="1"/>
  <c r="J184" i="3" s="1"/>
  <c r="I271" i="3"/>
  <c r="I238" i="3" s="1"/>
  <c r="I184" i="3" s="1"/>
  <c r="I93" i="3"/>
  <c r="J238" i="3"/>
  <c r="K93" i="3"/>
  <c r="K34" i="3" s="1"/>
  <c r="K239" i="3"/>
  <c r="K238" i="3" s="1"/>
  <c r="L93" i="3"/>
  <c r="I104" i="3"/>
  <c r="I113" i="3"/>
  <c r="I304" i="3"/>
  <c r="I303" i="3" s="1"/>
  <c r="K304" i="3"/>
  <c r="J336" i="3"/>
  <c r="J303" i="3" s="1"/>
  <c r="K239" i="2"/>
  <c r="J271" i="2"/>
  <c r="I304" i="2"/>
  <c r="L184" i="2"/>
  <c r="J168" i="2"/>
  <c r="J239" i="2"/>
  <c r="J238" i="2" s="1"/>
  <c r="I66" i="2"/>
  <c r="I65" i="2" s="1"/>
  <c r="I34" i="2" s="1"/>
  <c r="I93" i="2"/>
  <c r="J139" i="2"/>
  <c r="I239" i="2"/>
  <c r="I238" i="2" s="1"/>
  <c r="J35" i="2"/>
  <c r="L66" i="2"/>
  <c r="L65" i="2" s="1"/>
  <c r="J93" i="2"/>
  <c r="K304" i="2"/>
  <c r="K303" i="2" s="1"/>
  <c r="L93" i="2"/>
  <c r="L34" i="2" s="1"/>
  <c r="L368" i="2" s="1"/>
  <c r="I104" i="2"/>
  <c r="I113" i="2"/>
  <c r="K173" i="2"/>
  <c r="K168" i="2" s="1"/>
  <c r="J186" i="2"/>
  <c r="J185" i="2" s="1"/>
  <c r="I336" i="2"/>
  <c r="K159" i="2"/>
  <c r="K158" i="2" s="1"/>
  <c r="J304" i="2"/>
  <c r="J303" i="2" s="1"/>
  <c r="K113" i="2"/>
  <c r="K34" i="2" s="1"/>
  <c r="I139" i="2"/>
  <c r="L139" i="2"/>
  <c r="I186" i="2"/>
  <c r="I185" i="2" s="1"/>
  <c r="K271" i="2"/>
  <c r="I239" i="1"/>
  <c r="I238" i="1" s="1"/>
  <c r="I336" i="1"/>
  <c r="J239" i="1"/>
  <c r="I304" i="1"/>
  <c r="I303" i="1" s="1"/>
  <c r="J336" i="1"/>
  <c r="J303" i="1"/>
  <c r="L168" i="1"/>
  <c r="L185" i="1"/>
  <c r="L239" i="1"/>
  <c r="I271" i="1"/>
  <c r="K304" i="1"/>
  <c r="K303" i="1" s="1"/>
  <c r="L336" i="1"/>
  <c r="I216" i="1"/>
  <c r="I185" i="1" s="1"/>
  <c r="I184" i="1" s="1"/>
  <c r="J271" i="1"/>
  <c r="L304" i="1"/>
  <c r="L303" i="1" s="1"/>
  <c r="L113" i="1"/>
  <c r="J65" i="1"/>
  <c r="K65" i="1"/>
  <c r="K271" i="1"/>
  <c r="K238" i="1" s="1"/>
  <c r="I168" i="1"/>
  <c r="L159" i="1"/>
  <c r="L158" i="1" s="1"/>
  <c r="I93" i="1"/>
  <c r="J186" i="1"/>
  <c r="L65" i="1"/>
  <c r="J93" i="1"/>
  <c r="K186" i="1"/>
  <c r="K216" i="1"/>
  <c r="L271" i="1"/>
  <c r="K35" i="1"/>
  <c r="K34" i="1" s="1"/>
  <c r="L139" i="1"/>
  <c r="J216" i="1"/>
  <c r="K93" i="1"/>
  <c r="L216" i="1"/>
  <c r="L93" i="1"/>
  <c r="I173" i="1"/>
  <c r="I65" i="1"/>
  <c r="I34" i="1" s="1"/>
  <c r="I368" i="1" s="1"/>
  <c r="L35" i="1"/>
  <c r="J173" i="1"/>
  <c r="J168" i="1" s="1"/>
  <c r="J34" i="1" s="1"/>
  <c r="L368" i="7" l="1"/>
  <c r="J238" i="7"/>
  <c r="J184" i="7"/>
  <c r="J368" i="7" s="1"/>
  <c r="K238" i="7"/>
  <c r="K184" i="7" s="1"/>
  <c r="K368" i="7" s="1"/>
  <c r="K303" i="7"/>
  <c r="I184" i="7"/>
  <c r="I368" i="7" s="1"/>
  <c r="L34" i="6"/>
  <c r="L368" i="6" s="1"/>
  <c r="J185" i="6"/>
  <c r="K184" i="6"/>
  <c r="L184" i="6"/>
  <c r="J34" i="6"/>
  <c r="K368" i="6"/>
  <c r="J238" i="6"/>
  <c r="J184" i="5"/>
  <c r="J368" i="5" s="1"/>
  <c r="I303" i="5"/>
  <c r="I184" i="5" s="1"/>
  <c r="I34" i="5"/>
  <c r="L184" i="5"/>
  <c r="L368" i="5" s="1"/>
  <c r="K184" i="5"/>
  <c r="K368" i="5" s="1"/>
  <c r="K368" i="4"/>
  <c r="L184" i="4"/>
  <c r="L368" i="4" s="1"/>
  <c r="J238" i="4"/>
  <c r="J184" i="4" s="1"/>
  <c r="J368" i="4" s="1"/>
  <c r="J368" i="3"/>
  <c r="I368" i="3"/>
  <c r="K303" i="3"/>
  <c r="K184" i="3" s="1"/>
  <c r="K368" i="3" s="1"/>
  <c r="J184" i="2"/>
  <c r="I303" i="2"/>
  <c r="I184" i="2" s="1"/>
  <c r="I368" i="2" s="1"/>
  <c r="J34" i="2"/>
  <c r="J368" i="2" s="1"/>
  <c r="K238" i="2"/>
  <c r="K184" i="2" s="1"/>
  <c r="K368" i="2" s="1"/>
  <c r="J238" i="1"/>
  <c r="K185" i="1"/>
  <c r="K184" i="1" s="1"/>
  <c r="K368" i="1" s="1"/>
  <c r="J185" i="1"/>
  <c r="J184" i="1" s="1"/>
  <c r="J368" i="1" s="1"/>
  <c r="L34" i="1"/>
  <c r="L238" i="1"/>
  <c r="L184" i="1" s="1"/>
  <c r="J368" i="6" l="1"/>
  <c r="J184" i="6"/>
  <c r="I368" i="5"/>
  <c r="L368" i="1"/>
</calcChain>
</file>

<file path=xl/sharedStrings.xml><?xml version="1.0" encoding="utf-8"?>
<sst xmlns="http://schemas.openxmlformats.org/spreadsheetml/2006/main" count="3157" uniqueCount="408">
  <si>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</si>
  <si>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</si>
  <si>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</si>
  <si>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</si>
  <si>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</si>
  <si>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</si>
  <si>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rugsėjo mėn. 30 d. metinės, ketvirtinės ataskaitos forma Nr. 2)</t>
  </si>
  <si>
    <t>Gargždų muzikos mokykla, 191649661, Kvietinių 2, Gargždai</t>
  </si>
  <si>
    <t>(įstaigos pavadinimas, kodas Juridinių asmenų registre, adresas)</t>
  </si>
  <si>
    <t>BIUDŽETO IŠLAIDŲ SĄMATOS VYKDYMO</t>
  </si>
  <si>
    <t>2023 M. RUGSĖJO MĖN. 30 D.</t>
  </si>
  <si>
    <t>3 ketvirtis</t>
  </si>
  <si>
    <t>(metinė, ketvirtinė)</t>
  </si>
  <si>
    <t>ATASKAITA</t>
  </si>
  <si>
    <t>2023.10.06 Nr.________________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</si>
  <si>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</si>
  <si>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</si>
  <si>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</si>
  <si>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</si>
  <si>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</si>
  <si>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</si>
  <si>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</si>
  <si>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191649661</t>
  </si>
  <si>
    <t xml:space="preserve"> </t>
  </si>
  <si>
    <t>Programos</t>
  </si>
  <si>
    <t>1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</si>
  <si>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</si>
  <si>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</si>
  <si>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</si>
  <si>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</si>
  <si>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</si>
  <si>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</si>
  <si>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</si>
  <si>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</si>
  <si>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</si>
  <si>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</si>
  <si>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</si>
  <si>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</si>
  <si>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</si>
  <si>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</si>
  <si>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</si>
  <si>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</si>
  <si>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</si>
  <si>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</si>
  <si>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</si>
  <si>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</si>
  <si>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</si>
  <si>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</si>
  <si>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</si>
  <si>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</si>
  <si>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</si>
  <si>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</si>
  <si>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</si>
  <si>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</si>
  <si>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</si>
  <si>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</si>
  <si>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</si>
  <si>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</si>
  <si>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</si>
  <si>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</si>
  <si>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</si>
  <si>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</si>
  <si>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</si>
  <si>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</si>
  <si>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</si>
  <si>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</si>
  <si>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</si>
  <si>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</si>
  <si>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</si>
  <si>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</si>
  <si>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</si>
  <si>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</si>
  <si>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</si>
  <si>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</si>
  <si>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</si>
  <si>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</si>
  <si>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</si>
  <si>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</si>
  <si>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</si>
  <si>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</si>
  <si>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</si>
  <si>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</si>
  <si>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</si>
  <si>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</si>
  <si>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</si>
  <si>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</si>
  <si>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</si>
  <si>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</si>
  <si>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</si>
  <si>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</si>
  <si>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</si>
  <si>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</si>
  <si>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</si>
  <si>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</si>
  <si>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</si>
  <si>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</si>
  <si>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</si>
  <si>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</si>
  <si>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</si>
  <si>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</si>
  <si>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</si>
  <si>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</si>
  <si>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</si>
  <si>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</si>
  <si>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</si>
  <si>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</si>
  <si>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</si>
  <si>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</si>
  <si>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</si>
  <si>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</si>
  <si>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</si>
  <si>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</si>
  <si>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</si>
  <si>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</si>
  <si>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</si>
  <si>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</si>
  <si>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</si>
  <si>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</si>
  <si>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</si>
  <si>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</si>
  <si>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</si>
  <si>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</si>
  <si>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</si>
  <si>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</si>
  <si>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</si>
  <si>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</si>
  <si>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</si>
  <si>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</si>
  <si>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</si>
  <si>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</si>
  <si>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</si>
  <si>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</si>
  <si>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</si>
  <si>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</si>
  <si>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</si>
  <si>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</si>
  <si>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</si>
  <si>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</si>
  <si>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</si>
  <si>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</si>
  <si>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</si>
  <si>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</si>
  <si>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</si>
  <si>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</si>
  <si>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</si>
  <si>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</si>
  <si>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</si>
  <si>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</si>
  <si>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</si>
  <si>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</si>
  <si>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</si>
  <si>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</si>
  <si>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</si>
  <si>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</si>
  <si>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</si>
  <si>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</si>
  <si>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</si>
  <si>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</si>
  <si>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</si>
  <si>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</si>
  <si>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</si>
  <si>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</si>
  <si>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</si>
  <si>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</si>
  <si>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</si>
  <si>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</si>
  <si>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</si>
  <si>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</si>
  <si>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</si>
  <si>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</si>
  <si>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</si>
  <si>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</si>
  <si>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</si>
  <si>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</si>
  <si>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</si>
  <si>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</si>
  <si>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</si>
  <si>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</si>
  <si>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</si>
  <si>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</si>
  <si>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</si>
  <si>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</si>
  <si>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</si>
  <si>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</si>
  <si>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</si>
  <si>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</si>
  <si>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</si>
  <si>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</si>
  <si>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</si>
  <si>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</si>
  <si>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</si>
  <si>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</si>
  <si>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</si>
  <si>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</si>
  <si>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</si>
  <si>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</si>
  <si>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</si>
  <si>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</si>
  <si>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</si>
  <si>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</si>
  <si>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</si>
  <si>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</si>
  <si>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</si>
  <si>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</si>
  <si>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</si>
  <si>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</si>
  <si>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</si>
  <si>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</si>
  <si>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</si>
  <si>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</si>
  <si>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</si>
  <si>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</si>
  <si>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</si>
  <si>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</si>
  <si>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</si>
  <si>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</si>
  <si>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</si>
  <si>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</si>
  <si>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</si>
  <si>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</si>
  <si>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</si>
  <si>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</si>
  <si>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</si>
  <si>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</si>
  <si>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</si>
  <si>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</si>
  <si>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Danutė Ruškytė</t>
  </si>
  <si>
    <t>(įstaigos vadovo ar jo įgalioto asmens pareigų  pavadinimas)</t>
  </si>
  <si>
    <t>(parašas)</t>
  </si>
  <si>
    <t>(vardas ir pavardė)</t>
  </si>
  <si>
    <t>Viktorija Kaprizkina</t>
  </si>
  <si>
    <t>(finansinę apskaitą tvarkančio asmens, centralizuotos apskaitos įstaigos vadovo arba jo įgalioto asmens pareigų pavadinimas)</t>
  </si>
  <si>
    <t>Biudžetinių įstaigų centralizuotos apskaitos skyriaus vedėja</t>
  </si>
  <si>
    <t>Neformalusis vaikų švietimas</t>
  </si>
  <si>
    <t>SB</t>
  </si>
  <si>
    <t>09</t>
  </si>
  <si>
    <t>05</t>
  </si>
  <si>
    <t>01</t>
  </si>
  <si>
    <t>Savivaldybės biudžeto lėšos</t>
  </si>
  <si>
    <t>1.1.2.3. Neformaliojo ugdymo programų įgyvendinimas ir tinkamos aplinkos užtikrinimas Gargždų muzikos mokykloje</t>
  </si>
  <si>
    <t>1.4.4.28. Švietimo įstaigų patalpų remontas, mokyklinių autobusų remontas, buitinės, organizacinės technikos, mokymo priemonių įsigijimas</t>
  </si>
  <si>
    <t>ML</t>
  </si>
  <si>
    <t>Mokymo lėšos</t>
  </si>
  <si>
    <t>S</t>
  </si>
  <si>
    <t>Pajamos už paslaugas ir nuomą</t>
  </si>
  <si>
    <t>LK</t>
  </si>
  <si>
    <t>Savivaldybės biudžeto lėšų likučiai (praėjusių me</t>
  </si>
  <si>
    <t>Gargždų muzikos mokykla</t>
  </si>
  <si>
    <t>(Įstaigos pavadinimas)</t>
  </si>
  <si>
    <t>Klaipėdos raj. savivaldybės administracijos (Biudžeto ir ekonomikos skyriui)</t>
  </si>
  <si>
    <t>PAŽYMA DĖL GAUTINŲ, GAUTŲ IR GRĄŽINTINŲ FINANSAVIMO SUMŲ</t>
  </si>
  <si>
    <t>2023 Nr.______</t>
  </si>
  <si>
    <t>Kvietinių 2, Gargždai</t>
  </si>
  <si>
    <t>Ataskaitinis laikotarpis: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</si>
  <si>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</si>
  <si>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</si>
  <si>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</si>
  <si>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</si>
  <si>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</si>
  <si>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</si>
  <si>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</si>
  <si>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Ilgalaikiam turtui įsigyti</t>
  </si>
  <si>
    <t>Atsargoms</t>
  </si>
  <si>
    <t>Kitoms išlaidoms</t>
  </si>
  <si>
    <t>Iš viso</t>
  </si>
  <si>
    <t>(Parašas) (Vardas ir pavardė)</t>
  </si>
  <si>
    <t>09.05.01.01.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</si>
  <si>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</si>
  <si>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</si>
  <si>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</si>
  <si>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</si>
  <si>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</si>
  <si>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</si>
  <si>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MUZIKOS MOKYKLA</t>
  </si>
  <si>
    <t>(įstaigos pavadinimas, kodas)</t>
  </si>
  <si>
    <t>SAVIVALDYBĖS BIUDŽETINIŲ ĮSTAIGŲ  PAJAMŲ ĮMOKŲ ATASKAITA UŽ  2023  METŲ III KETVIRTĮ</t>
  </si>
  <si>
    <t xml:space="preserve">` </t>
  </si>
  <si>
    <t xml:space="preserve">     Gargždai</t>
  </si>
  <si>
    <t xml:space="preserve">                       (sudarymo vieta)</t>
  </si>
  <si>
    <t>(Eurais,euro ct.)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</si>
  <si>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</si>
  <si>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</si>
  <si>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</si>
  <si>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</si>
  <si>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</si>
  <si>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</si>
  <si>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</si>
  <si>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</si>
  <si>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</si>
  <si>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</si>
  <si>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</si>
  <si>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(vyriausiojo buhalterio (buhalterio) ar jo įgalioto asmens pareigos)</t>
  </si>
  <si>
    <t>P A T V I R T I N T A 	
Klaipėdos rajono savivaldybės	
administracijos direktoriaus	
2023 m. kovo 21 d.	
įsakymu Nr. (5.1.1) AV - 	747</t>
  </si>
  <si>
    <t>191649661, Kvietinių 2, Gargždai</t>
  </si>
  <si>
    <t>(Registracijos kodas ir buveinės adresas)</t>
  </si>
  <si>
    <r>
      <t xml:space="preserve">metinė , </t>
    </r>
    <r>
      <rPr>
        <u/>
        <sz val="10"/>
        <rFont val="Times New Roman"/>
        <family val="1"/>
      </rPr>
      <t>ketvirtinė</t>
    </r>
    <r>
      <rPr>
        <sz val="10"/>
        <rFont val="Times New Roman"/>
        <family val="1"/>
        <charset val="186"/>
      </rPr>
      <t xml:space="preserve">, </t>
    </r>
    <r>
      <rPr>
        <sz val="10"/>
        <rFont val="Times New Roman"/>
        <family val="1"/>
      </rPr>
      <t>mėnesio</t>
    </r>
  </si>
  <si>
    <t xml:space="preserve"> PAŽYMA APIE PAJAMAS UŽ PASLAUGAS IR NUOMĄ PAGAL 2023 M. RUGSĖJO 30 D. DUOMENIS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</si>
  <si>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</si>
  <si>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</si>
  <si>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</si>
  <si>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</si>
  <si>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</si>
  <si>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</si>
  <si>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</si>
  <si>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</si>
  <si>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</si>
  <si>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</si>
  <si>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</si>
  <si>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</si>
  <si>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</si>
  <si>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</si>
  <si>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</si>
  <si>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</si>
  <si>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</si>
  <si>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</si>
  <si>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</si>
  <si>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</si>
  <si>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</si>
  <si>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</si>
  <si>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</si>
  <si>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</si>
  <si>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PAŽYMA PRIE MOKĖTINŲ SUMŲ 2023 M. RUGSĖJO 30 D. ATASKAITOS 9 PRIEDO</t>
  </si>
  <si>
    <r>
      <t xml:space="preserve">  Metinė, </t>
    </r>
    <r>
      <rPr>
        <u/>
        <sz val="8"/>
        <rFont val="Arial"/>
        <family val="2"/>
      </rPr>
      <t>ketvirtinė</t>
    </r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</si>
  <si>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</si>
  <si>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</si>
  <si>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</si>
  <si>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</si>
  <si>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</si>
  <si>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</si>
  <si>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</si>
  <si>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</si>
  <si>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</si>
  <si>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</si>
  <si>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</si>
  <si>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</si>
  <si>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</si>
  <si>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</si>
  <si>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</si>
  <si>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</si>
  <si>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</si>
  <si>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</si>
  <si>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</si>
  <si>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</si>
  <si>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</si>
  <si>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</si>
  <si>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</si>
  <si>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2.2.1.1.1.16. </t>
  </si>
  <si>
    <t>Kvalifikacijos kėlimo  išlaidos</t>
  </si>
  <si>
    <t>2.2.1.1.1.20</t>
  </si>
  <si>
    <t>šildymui</t>
  </si>
  <si>
    <t>vandentiekiui, kanalizacijai</t>
  </si>
  <si>
    <t>atliekų tvarkymui</t>
  </si>
  <si>
    <t>2.2.1.1.1.21.</t>
  </si>
  <si>
    <t>2.2.1.1.1.22.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</si>
  <si>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</si>
  <si>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</si>
  <si>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</si>
  <si>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</si>
  <si>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</si>
  <si>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</si>
  <si>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</si>
  <si>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</si>
  <si>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</si>
  <si>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</si>
  <si>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2023 m. rugsėjo mėn. 30 d.</t>
  </si>
  <si>
    <r>
      <t xml:space="preserve">(metinė, </t>
    </r>
    <r>
      <rPr>
        <u/>
        <sz val="9"/>
        <color rgb="FF000000"/>
        <rFont val="Times New Roman"/>
        <family val="1"/>
      </rPr>
      <t>ketvirtinė</t>
    </r>
    <r>
      <rPr>
        <sz val="9"/>
        <color indexed="8"/>
        <rFont val="Times New Roman"/>
        <family val="1"/>
      </rPr>
      <t>)</t>
    </r>
  </si>
  <si>
    <t xml:space="preserve">                          2023.10.06 Nr.________________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</si>
  <si>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</si>
  <si>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</si>
  <si>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</si>
  <si>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</si>
  <si>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</si>
  <si>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</si>
  <si>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</si>
  <si>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</si>
  <si>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</si>
  <si>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</si>
  <si>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</si>
  <si>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</si>
  <si>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</si>
  <si>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</si>
  <si>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</si>
  <si>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</si>
  <si>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</si>
  <si>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</si>
  <si>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</si>
  <si>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</si>
  <si>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</si>
  <si>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</si>
  <si>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</si>
  <si>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</si>
  <si>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</si>
  <si>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</si>
  <si>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</si>
  <si>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</si>
  <si>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</si>
  <si>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</si>
  <si>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</si>
  <si>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</si>
  <si>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</si>
  <si>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</si>
  <si>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</si>
  <si>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</si>
  <si>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</si>
  <si>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</si>
  <si>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</si>
  <si>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>Rita Mockienė,el. p. rita.mockienė@krcb.lt, tel. Nr. +370 65982625</t>
  </si>
  <si>
    <t>Rita Mockienė, el. p. rita.mockiene@krcb.lt, tel. Nr.  +370 65982625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</si>
</sst>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1"/>
      <color indexed="8"/>
      <name val="Times New Roman"/>
    </font>
    <font>
      <b/>
      <sz val="11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sz val="10"/>
      <color indexed="8"/>
      <name val="Times New Roman"/>
    </font>
    <font>
      <b/>
      <sz val="11"/>
      <color indexed="8"/>
      <name val="Calibri"/>
    </font>
    <font>
      <sz val="10"/>
      <name val="Arial"/>
      <family val="2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u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 Baltic"/>
      <charset val="186"/>
    </font>
    <font>
      <sz val="10"/>
      <color rgb="FF000000"/>
      <name val="Times New Roman"/>
      <family val="1"/>
    </font>
    <font>
      <sz val="11"/>
      <color indexed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u/>
      <sz val="10"/>
      <name val="Times New Roman"/>
      <family val="1"/>
    </font>
    <font>
      <sz val="10"/>
      <name val="Times New Roman"/>
      <family val="1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u/>
      <sz val="8"/>
      <name val="Arial"/>
      <family val="2"/>
    </font>
    <font>
      <sz val="9"/>
      <name val="Arial"/>
      <family val="2"/>
      <charset val="186"/>
    </font>
    <font>
      <sz val="11"/>
      <color theme="1"/>
      <name val="Calibri"/>
      <family val="2"/>
      <scheme val="minor"/>
    </font>
    <font>
      <sz val="9"/>
      <color indexed="8"/>
      <name val="Arial"/>
      <family val="2"/>
      <charset val="186"/>
    </font>
    <font>
      <sz val="10"/>
      <color rgb="FF000000"/>
      <name val="Arial"/>
      <family val="2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u/>
      <sz val="9"/>
      <color rgb="FF000000"/>
      <name val="Times New Roman"/>
      <family val="1"/>
    </font>
    <font>
      <i/>
      <sz val="9"/>
      <color indexed="8"/>
      <name val="Times New Roman"/>
      <family val="1"/>
    </font>
    <font>
      <sz val="8"/>
      <color indexed="8"/>
      <name val="Times New Roman"/>
      <family val="1"/>
    </font>
    <font>
      <vertAlign val="superscript"/>
      <sz val="9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</fills>
  <borders count="4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6">
    <xf numFmtId="0" fontId="0" fillId="0" borderId="0"/>
    <xf numFmtId="0" fontId="24" fillId="0" borderId="0"/>
    <xf numFmtId="0" fontId="24" fillId="0" borderId="0"/>
    <xf numFmtId="0" fontId="36" fillId="0" borderId="0"/>
    <xf numFmtId="0" fontId="24" fillId="0" borderId="0"/>
    <xf numFmtId="0" fontId="46" fillId="0" borderId="0"/>
  </cellStyleXfs>
  <cellXfs count="47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/>
    </xf>
    <xf numFmtId="0" fontId="2" fillId="0" borderId="7" xfId="0" applyFont="1" applyBorder="1"/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14" fontId="19" fillId="0" borderId="0" xfId="0" applyNumberFormat="1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right" vertical="center"/>
    </xf>
    <xf numFmtId="49" fontId="18" fillId="0" borderId="18" xfId="0" applyNumberFormat="1" applyFont="1" applyBorder="1" applyAlignment="1">
      <alignment horizontal="center" vertical="center"/>
    </xf>
    <xf numFmtId="2" fontId="18" fillId="0" borderId="18" xfId="0" applyNumberFormat="1" applyFont="1" applyBorder="1" applyAlignment="1">
      <alignment horizontal="right" vertical="center"/>
    </xf>
    <xf numFmtId="0" fontId="23" fillId="0" borderId="18" xfId="0" applyFont="1" applyBorder="1" applyAlignment="1">
      <alignment horizontal="right" vertical="center"/>
    </xf>
    <xf numFmtId="49" fontId="19" fillId="0" borderId="18" xfId="0" applyNumberFormat="1" applyFont="1" applyBorder="1" applyAlignment="1">
      <alignment horizontal="center" vertical="center"/>
    </xf>
    <xf numFmtId="2" fontId="19" fillId="0" borderId="18" xfId="0" applyNumberFormat="1" applyFont="1" applyBorder="1" applyAlignment="1">
      <alignment horizontal="right" vertical="center"/>
    </xf>
    <xf numFmtId="0" fontId="19" fillId="5" borderId="18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/>
    </xf>
    <xf numFmtId="0" fontId="24" fillId="0" borderId="0" xfId="1"/>
    <xf numFmtId="0" fontId="25" fillId="0" borderId="0" xfId="1" applyFont="1"/>
    <xf numFmtId="0" fontId="26" fillId="0" borderId="0" xfId="1" applyFont="1"/>
    <xf numFmtId="0" fontId="24" fillId="0" borderId="0" xfId="2"/>
    <xf numFmtId="0" fontId="25" fillId="0" borderId="0" xfId="1" applyFont="1" applyAlignment="1">
      <alignment horizontal="left" wrapText="1"/>
    </xf>
    <xf numFmtId="0" fontId="25" fillId="0" borderId="0" xfId="1" applyFont="1" applyAlignment="1">
      <alignment wrapText="1"/>
    </xf>
    <xf numFmtId="0" fontId="27" fillId="0" borderId="0" xfId="1" applyFont="1"/>
    <xf numFmtId="0" fontId="27" fillId="0" borderId="0" xfId="1" applyFont="1" applyAlignment="1">
      <alignment horizontal="center"/>
    </xf>
    <xf numFmtId="0" fontId="28" fillId="0" borderId="0" xfId="1" applyFont="1"/>
    <xf numFmtId="0" fontId="28" fillId="0" borderId="23" xfId="1" applyFont="1" applyBorder="1"/>
    <xf numFmtId="0" fontId="29" fillId="0" borderId="23" xfId="1" applyFont="1" applyBorder="1"/>
    <xf numFmtId="0" fontId="30" fillId="0" borderId="0" xfId="1" applyFont="1"/>
    <xf numFmtId="0" fontId="29" fillId="0" borderId="0" xfId="1" applyFont="1" applyAlignment="1">
      <alignment wrapText="1"/>
    </xf>
    <xf numFmtId="0" fontId="29" fillId="0" borderId="0" xfId="1" applyFont="1"/>
    <xf numFmtId="0" fontId="30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25" fillId="0" borderId="0" xfId="1" applyFont="1" applyAlignment="1">
      <alignment horizontal="center"/>
    </xf>
    <xf numFmtId="0" fontId="32" fillId="0" borderId="0" xfId="1" applyFont="1" applyAlignment="1">
      <alignment horizontal="right"/>
    </xf>
    <xf numFmtId="0" fontId="25" fillId="0" borderId="0" xfId="1" applyFont="1" applyAlignment="1">
      <alignment horizontal="right"/>
    </xf>
    <xf numFmtId="0" fontId="33" fillId="0" borderId="0" xfId="1" applyFont="1"/>
    <xf numFmtId="0" fontId="35" fillId="0" borderId="29" xfId="1" applyFont="1" applyBorder="1" applyAlignment="1">
      <alignment wrapText="1"/>
    </xf>
    <xf numFmtId="0" fontId="35" fillId="0" borderId="23" xfId="1" applyFont="1" applyBorder="1" applyAlignment="1">
      <alignment wrapText="1"/>
    </xf>
    <xf numFmtId="0" fontId="35" fillId="0" borderId="30" xfId="1" applyFont="1" applyBorder="1" applyAlignment="1">
      <alignment wrapText="1"/>
    </xf>
    <xf numFmtId="0" fontId="34" fillId="0" borderId="25" xfId="1" applyFont="1" applyBorder="1" applyAlignment="1">
      <alignment horizontal="center" vertical="center" wrapText="1"/>
    </xf>
    <xf numFmtId="0" fontId="34" fillId="0" borderId="26" xfId="1" applyFont="1" applyBorder="1" applyAlignment="1">
      <alignment horizontal="center" vertical="center"/>
    </xf>
    <xf numFmtId="0" fontId="32" fillId="0" borderId="25" xfId="1" applyFont="1" applyBorder="1" applyAlignment="1">
      <alignment horizontal="center" vertical="center"/>
    </xf>
    <xf numFmtId="0" fontId="32" fillId="0" borderId="25" xfId="1" applyFont="1" applyBorder="1" applyAlignment="1">
      <alignment horizontal="left" vertical="center"/>
    </xf>
    <xf numFmtId="0" fontId="32" fillId="0" borderId="25" xfId="1" quotePrefix="1" applyFont="1" applyBorder="1" applyAlignment="1">
      <alignment horizontal="center"/>
    </xf>
    <xf numFmtId="0" fontId="32" fillId="0" borderId="25" xfId="1" applyFont="1" applyBorder="1" applyAlignment="1">
      <alignment horizontal="center"/>
    </xf>
    <xf numFmtId="0" fontId="25" fillId="0" borderId="25" xfId="1" applyFont="1" applyBorder="1" applyAlignment="1">
      <alignment horizontal="center"/>
    </xf>
    <xf numFmtId="2" fontId="25" fillId="0" borderId="25" xfId="1" applyNumberFormat="1" applyFont="1" applyBorder="1" applyAlignment="1">
      <alignment horizontal="center"/>
    </xf>
    <xf numFmtId="0" fontId="32" fillId="0" borderId="25" xfId="1" applyFont="1" applyBorder="1" applyAlignment="1">
      <alignment horizontal="justify" vertical="top" wrapText="1"/>
    </xf>
    <xf numFmtId="2" fontId="25" fillId="0" borderId="25" xfId="1" quotePrefix="1" applyNumberFormat="1" applyFont="1" applyBorder="1" applyAlignment="1">
      <alignment horizontal="center"/>
    </xf>
    <xf numFmtId="0" fontId="32" fillId="0" borderId="25" xfId="1" applyFont="1" applyBorder="1"/>
    <xf numFmtId="0" fontId="25" fillId="0" borderId="25" xfId="1" applyFont="1" applyBorder="1"/>
    <xf numFmtId="0" fontId="27" fillId="0" borderId="25" xfId="1" applyFont="1" applyBorder="1" applyAlignment="1">
      <alignment horizontal="right" vertical="center" wrapText="1"/>
    </xf>
    <xf numFmtId="2" fontId="26" fillId="0" borderId="28" xfId="1" quotePrefix="1" applyNumberFormat="1" applyFont="1" applyBorder="1" applyAlignment="1">
      <alignment horizontal="center"/>
    </xf>
    <xf numFmtId="0" fontId="25" fillId="0" borderId="0" xfId="3" applyFont="1"/>
    <xf numFmtId="0" fontId="25" fillId="0" borderId="23" xfId="1" applyFont="1" applyBorder="1"/>
    <xf numFmtId="0" fontId="30" fillId="0" borderId="0" xfId="3" applyFont="1"/>
    <xf numFmtId="0" fontId="25" fillId="0" borderId="0" xfId="3" applyFont="1" applyAlignment="1">
      <alignment vertical="top" wrapText="1"/>
    </xf>
    <xf numFmtId="0" fontId="25" fillId="0" borderId="0" xfId="1" applyFont="1" applyAlignment="1">
      <alignment horizontal="center" vertical="top"/>
    </xf>
    <xf numFmtId="0" fontId="25" fillId="0" borderId="0" xfId="3" applyFont="1" applyAlignment="1">
      <alignment vertical="top"/>
    </xf>
    <xf numFmtId="0" fontId="30" fillId="0" borderId="0" xfId="3" applyFont="1" applyAlignment="1">
      <alignment vertical="top"/>
    </xf>
    <xf numFmtId="0" fontId="30" fillId="0" borderId="0" xfId="1" applyFont="1" applyAlignment="1">
      <alignment vertical="top"/>
    </xf>
    <xf numFmtId="0" fontId="37" fillId="0" borderId="7" xfId="0" applyFont="1" applyBorder="1" applyAlignment="1">
      <alignment vertical="center" wrapText="1"/>
    </xf>
    <xf numFmtId="0" fontId="30" fillId="0" borderId="0" xfId="3" applyFont="1" applyAlignment="1">
      <alignment horizontal="center"/>
    </xf>
    <xf numFmtId="0" fontId="25" fillId="0" borderId="0" xfId="3" applyFont="1" applyAlignment="1">
      <alignment horizontal="center" vertical="top" wrapText="1"/>
    </xf>
    <xf numFmtId="0" fontId="25" fillId="0" borderId="0" xfId="3" applyFont="1" applyAlignment="1">
      <alignment horizontal="center" vertical="top"/>
    </xf>
    <xf numFmtId="0" fontId="30" fillId="0" borderId="0" xfId="3" applyFont="1" applyAlignment="1">
      <alignment horizontal="center" vertical="top"/>
    </xf>
    <xf numFmtId="0" fontId="38" fillId="0" borderId="0" xfId="1" applyFont="1"/>
    <xf numFmtId="0" fontId="25" fillId="0" borderId="0" xfId="4" applyFont="1" applyProtection="1">
      <protection locked="0"/>
    </xf>
    <xf numFmtId="0" fontId="25" fillId="0" borderId="0" xfId="4" applyFont="1" applyAlignment="1" applyProtection="1">
      <alignment wrapText="1"/>
      <protection locked="0"/>
    </xf>
    <xf numFmtId="0" fontId="27" fillId="0" borderId="0" xfId="4" applyFont="1" applyProtection="1">
      <protection locked="0"/>
    </xf>
    <xf numFmtId="0" fontId="32" fillId="0" borderId="0" xfId="4" applyFont="1" applyAlignment="1" applyProtection="1">
      <alignment horizontal="center"/>
      <protection locked="0"/>
    </xf>
    <xf numFmtId="0" fontId="27" fillId="0" borderId="0" xfId="4" applyFont="1" applyAlignment="1" applyProtection="1">
      <alignment horizontal="left"/>
      <protection locked="0"/>
    </xf>
    <xf numFmtId="0" fontId="29" fillId="0" borderId="0" xfId="4" applyFont="1" applyProtection="1">
      <protection locked="0"/>
    </xf>
    <xf numFmtId="0" fontId="30" fillId="0" borderId="0" xfId="4" applyFont="1" applyProtection="1">
      <protection locked="0"/>
    </xf>
    <xf numFmtId="14" fontId="39" fillId="0" borderId="0" xfId="4" applyNumberFormat="1" applyFont="1" applyProtection="1">
      <protection locked="0"/>
    </xf>
    <xf numFmtId="0" fontId="25" fillId="0" borderId="0" xfId="4" applyFont="1" applyAlignment="1" applyProtection="1">
      <alignment horizontal="center"/>
      <protection locked="0"/>
    </xf>
    <xf numFmtId="0" fontId="34" fillId="0" borderId="0" xfId="4" applyFont="1" applyAlignment="1" applyProtection="1">
      <alignment horizontal="right"/>
      <protection locked="0"/>
    </xf>
    <xf numFmtId="0" fontId="25" fillId="0" borderId="34" xfId="4" applyFont="1" applyBorder="1" applyAlignment="1" applyProtection="1">
      <alignment horizontal="center" vertical="center" wrapText="1"/>
      <protection locked="0"/>
    </xf>
    <xf numFmtId="2" fontId="25" fillId="0" borderId="31" xfId="4" applyNumberFormat="1" applyFont="1" applyBorder="1" applyAlignment="1" applyProtection="1">
      <alignment horizontal="center" vertical="center"/>
      <protection locked="0"/>
    </xf>
    <xf numFmtId="2" fontId="25" fillId="0" borderId="26" xfId="4" applyNumberFormat="1" applyFont="1" applyBorder="1" applyAlignment="1" applyProtection="1">
      <alignment horizontal="center" vertical="center"/>
      <protection locked="0"/>
    </xf>
    <xf numFmtId="2" fontId="25" fillId="0" borderId="33" xfId="4" applyNumberFormat="1" applyFont="1" applyBorder="1" applyAlignment="1" applyProtection="1">
      <alignment horizontal="center" vertical="center"/>
      <protection locked="0"/>
    </xf>
    <xf numFmtId="2" fontId="25" fillId="0" borderId="33" xfId="4" applyNumberFormat="1" applyFont="1" applyBorder="1" applyAlignment="1">
      <alignment horizontal="center" vertical="center"/>
    </xf>
    <xf numFmtId="2" fontId="25" fillId="0" borderId="31" xfId="4" applyNumberFormat="1" applyFont="1" applyBorder="1" applyAlignment="1">
      <alignment horizontal="center" vertical="center"/>
    </xf>
    <xf numFmtId="0" fontId="25" fillId="0" borderId="34" xfId="4" applyFont="1" applyBorder="1" applyAlignment="1" applyProtection="1">
      <alignment horizontal="center" vertical="center"/>
      <protection locked="0"/>
    </xf>
    <xf numFmtId="2" fontId="25" fillId="0" borderId="34" xfId="4" applyNumberFormat="1" applyFont="1" applyBorder="1" applyAlignment="1">
      <alignment horizontal="center" vertical="center" wrapText="1"/>
    </xf>
    <xf numFmtId="2" fontId="25" fillId="0" borderId="26" xfId="4" applyNumberFormat="1" applyFont="1" applyBorder="1" applyAlignment="1">
      <alignment horizontal="center" vertical="center"/>
    </xf>
    <xf numFmtId="2" fontId="25" fillId="0" borderId="25" xfId="4" applyNumberFormat="1" applyFont="1" applyBorder="1" applyAlignment="1">
      <alignment horizontal="center" vertical="center"/>
    </xf>
    <xf numFmtId="2" fontId="25" fillId="0" borderId="34" xfId="4" applyNumberFormat="1" applyFont="1" applyBorder="1" applyAlignment="1">
      <alignment horizontal="center" vertical="center"/>
    </xf>
    <xf numFmtId="0" fontId="25" fillId="0" borderId="31" xfId="4" applyFont="1" applyBorder="1" applyAlignment="1">
      <alignment horizontal="center" vertical="center"/>
    </xf>
    <xf numFmtId="0" fontId="25" fillId="0" borderId="23" xfId="4" applyFont="1" applyBorder="1" applyAlignment="1" applyProtection="1">
      <alignment horizontal="center"/>
      <protection locked="0"/>
    </xf>
    <xf numFmtId="0" fontId="34" fillId="0" borderId="0" xfId="4" applyFont="1" applyAlignment="1" applyProtection="1">
      <alignment horizontal="center"/>
      <protection locked="0"/>
    </xf>
    <xf numFmtId="0" fontId="25" fillId="0" borderId="0" xfId="4" applyFont="1" applyAlignment="1" applyProtection="1">
      <alignment horizontal="left"/>
      <protection locked="0"/>
    </xf>
    <xf numFmtId="0" fontId="31" fillId="0" borderId="0" xfId="4" applyFont="1" applyProtection="1">
      <protection locked="0"/>
    </xf>
    <xf numFmtId="0" fontId="42" fillId="0" borderId="0" xfId="0" applyFont="1"/>
    <xf numFmtId="0" fontId="0" fillId="0" borderId="0" xfId="0" applyAlignment="1">
      <alignment horizontal="left"/>
    </xf>
    <xf numFmtId="0" fontId="43" fillId="0" borderId="0" xfId="0" applyFont="1"/>
    <xf numFmtId="0" fontId="43" fillId="0" borderId="25" xfId="0" applyFont="1" applyBorder="1" applyAlignment="1">
      <alignment horizontal="center" wrapText="1"/>
    </xf>
    <xf numFmtId="0" fontId="43" fillId="0" borderId="25" xfId="0" applyFont="1" applyBorder="1" applyAlignment="1">
      <alignment horizontal="center"/>
    </xf>
    <xf numFmtId="0" fontId="43" fillId="0" borderId="25" xfId="0" applyFont="1" applyBorder="1"/>
    <xf numFmtId="0" fontId="45" fillId="0" borderId="25" xfId="0" applyFont="1" applyBorder="1"/>
    <xf numFmtId="0" fontId="43" fillId="6" borderId="25" xfId="0" applyFont="1" applyFill="1" applyBorder="1"/>
    <xf numFmtId="2" fontId="43" fillId="0" borderId="25" xfId="0" applyNumberFormat="1" applyFont="1" applyBorder="1"/>
    <xf numFmtId="0" fontId="47" fillId="0" borderId="25" xfId="5" applyFont="1" applyBorder="1" applyAlignment="1">
      <alignment vertical="top" wrapText="1"/>
    </xf>
    <xf numFmtId="0" fontId="43" fillId="0" borderId="25" xfId="0" applyFont="1" applyBorder="1" applyAlignment="1">
      <alignment horizontal="right"/>
    </xf>
    <xf numFmtId="0" fontId="43" fillId="0" borderId="25" xfId="0" applyFont="1" applyBorder="1" applyAlignment="1">
      <alignment horizontal="left"/>
    </xf>
    <xf numFmtId="2" fontId="43" fillId="6" borderId="25" xfId="0" applyNumberFormat="1" applyFont="1" applyFill="1" applyBorder="1"/>
    <xf numFmtId="0" fontId="35" fillId="0" borderId="0" xfId="0" applyFont="1"/>
    <xf numFmtId="0" fontId="48" fillId="0" borderId="23" xfId="0" applyFont="1" applyBorder="1" applyAlignment="1">
      <alignment horizontal="center" vertical="center"/>
    </xf>
    <xf numFmtId="0" fontId="49" fillId="0" borderId="0" xfId="0" applyFont="1"/>
    <xf numFmtId="0" fontId="50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0" fontId="50" fillId="0" borderId="0" xfId="0" applyFont="1" applyAlignment="1">
      <alignment horizontal="center"/>
    </xf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53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3" fillId="0" borderId="0" xfId="0" applyFont="1" applyAlignment="1">
      <alignment horizontal="center"/>
    </xf>
    <xf numFmtId="0" fontId="49" fillId="0" borderId="0" xfId="0" applyFont="1" applyAlignment="1">
      <alignment horizontal="left"/>
    </xf>
    <xf numFmtId="0" fontId="55" fillId="0" borderId="0" xfId="0" applyFont="1" applyAlignment="1">
      <alignment horizontal="right" vertical="center"/>
    </xf>
    <xf numFmtId="164" fontId="55" fillId="0" borderId="0" xfId="0" applyNumberFormat="1" applyFont="1" applyAlignment="1">
      <alignment vertical="center"/>
    </xf>
    <xf numFmtId="164" fontId="49" fillId="0" borderId="0" xfId="0" applyNumberFormat="1" applyFont="1" applyAlignment="1">
      <alignment horizontal="center"/>
    </xf>
    <xf numFmtId="164" fontId="49" fillId="0" borderId="0" xfId="0" applyNumberFormat="1" applyFont="1" applyAlignment="1">
      <alignment horizontal="right" vertical="center"/>
    </xf>
    <xf numFmtId="0" fontId="55" fillId="0" borderId="38" xfId="0" applyFont="1" applyBorder="1"/>
    <xf numFmtId="0" fontId="49" fillId="0" borderId="0" xfId="0" applyFont="1" applyAlignment="1">
      <alignment horizontal="right"/>
    </xf>
    <xf numFmtId="0" fontId="55" fillId="0" borderId="0" xfId="0" applyFont="1"/>
    <xf numFmtId="0" fontId="55" fillId="0" borderId="0" xfId="0" applyFont="1" applyAlignment="1">
      <alignment horizontal="right"/>
    </xf>
    <xf numFmtId="0" fontId="49" fillId="0" borderId="39" xfId="0" applyFont="1" applyBorder="1" applyAlignment="1">
      <alignment horizontal="center"/>
    </xf>
    <xf numFmtId="0" fontId="53" fillId="0" borderId="38" xfId="0" applyFont="1" applyBorder="1" applyAlignment="1">
      <alignment horizontal="center" vertical="center" wrapText="1"/>
    </xf>
    <xf numFmtId="0" fontId="49" fillId="0" borderId="38" xfId="0" applyFont="1" applyBorder="1" applyAlignment="1">
      <alignment horizontal="center" vertical="center"/>
    </xf>
    <xf numFmtId="0" fontId="53" fillId="0" borderId="38" xfId="0" applyFont="1" applyBorder="1" applyAlignment="1">
      <alignment horizontal="center" vertical="top"/>
    </xf>
    <xf numFmtId="0" fontId="49" fillId="0" borderId="38" xfId="0" applyFont="1" applyBorder="1" applyAlignment="1">
      <alignment horizontal="center" vertical="top"/>
    </xf>
    <xf numFmtId="0" fontId="53" fillId="0" borderId="38" xfId="0" applyFont="1" applyBorder="1" applyAlignment="1">
      <alignment vertical="center"/>
    </xf>
    <xf numFmtId="0" fontId="53" fillId="0" borderId="38" xfId="0" applyFont="1" applyBorder="1" applyAlignment="1">
      <alignment horizontal="center" vertical="center"/>
    </xf>
    <xf numFmtId="2" fontId="53" fillId="0" borderId="38" xfId="0" applyNumberFormat="1" applyFont="1" applyBorder="1" applyAlignment="1">
      <alignment horizontal="right" vertical="center"/>
    </xf>
    <xf numFmtId="0" fontId="53" fillId="0" borderId="38" xfId="0" applyFont="1" applyBorder="1" applyAlignment="1">
      <alignment vertical="center" wrapText="1"/>
    </xf>
    <xf numFmtId="0" fontId="49" fillId="0" borderId="38" xfId="0" applyFont="1" applyBorder="1" applyAlignment="1">
      <alignment vertical="center" wrapText="1"/>
    </xf>
    <xf numFmtId="2" fontId="49" fillId="0" borderId="38" xfId="0" applyNumberFormat="1" applyFont="1" applyBorder="1" applyAlignment="1">
      <alignment horizontal="right" vertical="center"/>
    </xf>
    <xf numFmtId="2" fontId="53" fillId="7" borderId="38" xfId="0" applyNumberFormat="1" applyFont="1" applyFill="1" applyBorder="1" applyAlignment="1">
      <alignment horizontal="right" vertical="center"/>
    </xf>
    <xf numFmtId="0" fontId="49" fillId="0" borderId="38" xfId="0" applyFont="1" applyBorder="1" applyAlignment="1">
      <alignment vertical="top" wrapText="1"/>
    </xf>
    <xf numFmtId="0" fontId="49" fillId="7" borderId="38" xfId="0" applyFont="1" applyFill="1" applyBorder="1" applyAlignment="1">
      <alignment vertical="center" wrapText="1"/>
    </xf>
    <xf numFmtId="1" fontId="53" fillId="0" borderId="38" xfId="0" applyNumberFormat="1" applyFont="1" applyBorder="1" applyAlignment="1">
      <alignment horizontal="center" vertical="top"/>
    </xf>
    <xf numFmtId="1" fontId="49" fillId="0" borderId="38" xfId="0" applyNumberFormat="1" applyFont="1" applyBorder="1" applyAlignment="1">
      <alignment horizontal="center" vertical="top" wrapText="1"/>
    </xf>
    <xf numFmtId="1" fontId="53" fillId="0" borderId="38" xfId="0" applyNumberFormat="1" applyFont="1" applyBorder="1" applyAlignment="1">
      <alignment horizontal="center" vertical="top" wrapText="1"/>
    </xf>
    <xf numFmtId="0" fontId="53" fillId="0" borderId="38" xfId="0" applyFont="1" applyBorder="1" applyAlignment="1">
      <alignment vertical="top" wrapText="1"/>
    </xf>
    <xf numFmtId="0" fontId="49" fillId="0" borderId="0" xfId="0" applyFont="1" applyAlignment="1">
      <alignment horizontal="center" vertical="top"/>
    </xf>
    <xf numFmtId="0" fontId="53" fillId="0" borderId="0" xfId="0" applyFont="1" applyAlignment="1">
      <alignment horizontal="center" vertical="top" wrapText="1"/>
    </xf>
    <xf numFmtId="0" fontId="49" fillId="0" borderId="0" xfId="0" applyFont="1" applyAlignment="1">
      <alignment vertical="center"/>
    </xf>
    <xf numFmtId="164" fontId="49" fillId="0" borderId="40" xfId="0" applyNumberFormat="1" applyFont="1" applyBorder="1" applyAlignment="1">
      <alignment horizontal="right" vertical="center"/>
    </xf>
    <xf numFmtId="0" fontId="53" fillId="0" borderId="0" xfId="0" applyFont="1" applyAlignment="1">
      <alignment horizontal="center" vertical="center" wrapText="1"/>
    </xf>
    <xf numFmtId="0" fontId="49" fillId="0" borderId="0" xfId="0" applyFont="1" applyAlignment="1">
      <alignment vertical="top"/>
    </xf>
    <xf numFmtId="0" fontId="49" fillId="0" borderId="22" xfId="0" applyFont="1" applyBorder="1" applyAlignment="1">
      <alignment vertical="center"/>
    </xf>
    <xf numFmtId="0" fontId="49" fillId="0" borderId="22" xfId="0" applyFont="1" applyBorder="1"/>
    <xf numFmtId="0" fontId="55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56" fillId="0" borderId="17" xfId="0" applyFont="1" applyBorder="1" applyAlignment="1">
      <alignment horizontal="center" vertical="top"/>
    </xf>
    <xf numFmtId="0" fontId="57" fillId="0" borderId="0" xfId="0" applyFont="1" applyAlignment="1">
      <alignment vertical="center"/>
    </xf>
    <xf numFmtId="0" fontId="57" fillId="0" borderId="0" xfId="0" applyFont="1" applyAlignment="1">
      <alignment vertical="top"/>
    </xf>
    <xf numFmtId="0" fontId="57" fillId="0" borderId="0" xfId="0" applyFont="1"/>
    <xf numFmtId="0" fontId="56" fillId="0" borderId="0" xfId="0" applyFont="1"/>
    <xf numFmtId="0" fontId="50" fillId="0" borderId="0" xfId="0" applyFont="1"/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7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22" xfId="0" applyFont="1" applyBorder="1" applyAlignment="1">
      <alignment horizontal="center" vertical="center"/>
    </xf>
    <xf numFmtId="0" fontId="19" fillId="0" borderId="18" xfId="0" applyFont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9" fillId="5" borderId="19" xfId="0" applyFont="1" applyFill="1" applyBorder="1" applyAlignment="1">
      <alignment horizontal="center" vertical="center"/>
    </xf>
    <xf numFmtId="0" fontId="19" fillId="5" borderId="20" xfId="0" applyFont="1" applyFill="1" applyBorder="1" applyAlignment="1">
      <alignment horizontal="center" vertical="center"/>
    </xf>
    <xf numFmtId="0" fontId="19" fillId="5" borderId="21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0" fillId="0" borderId="17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9" fillId="0" borderId="0" xfId="0" applyFont="1" applyAlignment="1">
      <alignment wrapText="1"/>
    </xf>
    <xf numFmtId="0" fontId="56" fillId="0" borderId="17" xfId="0" applyFont="1" applyBorder="1" applyAlignment="1">
      <alignment horizontal="center" vertical="top"/>
    </xf>
    <xf numFmtId="0" fontId="53" fillId="0" borderId="38" xfId="0" applyFont="1" applyBorder="1" applyAlignment="1">
      <alignment horizontal="center" vertical="center" wrapText="1"/>
    </xf>
    <xf numFmtId="2" fontId="53" fillId="0" borderId="38" xfId="0" applyNumberFormat="1" applyFont="1" applyBorder="1" applyAlignment="1">
      <alignment horizontal="center"/>
    </xf>
    <xf numFmtId="0" fontId="49" fillId="0" borderId="38" xfId="0" applyFont="1" applyBorder="1"/>
    <xf numFmtId="0" fontId="53" fillId="0" borderId="38" xfId="0" applyFont="1" applyBorder="1" applyAlignment="1">
      <alignment horizontal="center"/>
    </xf>
    <xf numFmtId="0" fontId="49" fillId="0" borderId="38" xfId="0" applyFont="1" applyBorder="1" applyAlignment="1">
      <alignment horizontal="center"/>
    </xf>
    <xf numFmtId="0" fontId="49" fillId="0" borderId="38" xfId="0" applyFont="1" applyBorder="1" applyAlignment="1">
      <alignment horizontal="center" wrapText="1"/>
    </xf>
    <xf numFmtId="0" fontId="49" fillId="0" borderId="38" xfId="0" applyFont="1" applyBorder="1" applyAlignment="1">
      <alignment horizontal="center" vertical="center"/>
    </xf>
    <xf numFmtId="0" fontId="51" fillId="0" borderId="22" xfId="0" applyFont="1" applyBorder="1" applyAlignment="1">
      <alignment horizontal="right"/>
    </xf>
    <xf numFmtId="0" fontId="49" fillId="0" borderId="0" xfId="0" applyFont="1" applyAlignment="1">
      <alignment horizontal="center" vertical="center"/>
    </xf>
    <xf numFmtId="0" fontId="49" fillId="0" borderId="0" xfId="0" applyFont="1"/>
    <xf numFmtId="0" fontId="49" fillId="0" borderId="0" xfId="0" applyFont="1" applyAlignment="1">
      <alignment vertical="center"/>
    </xf>
    <xf numFmtId="0" fontId="49" fillId="0" borderId="0" xfId="0" applyFont="1" applyAlignment="1">
      <alignment horizontal="center"/>
    </xf>
    <xf numFmtId="0" fontId="49" fillId="0" borderId="38" xfId="0" applyFont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49" fillId="0" borderId="23" xfId="0" applyFont="1" applyBorder="1" applyAlignment="1">
      <alignment horizontal="center"/>
    </xf>
    <xf numFmtId="0" fontId="53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3" fillId="0" borderId="0" xfId="0" applyFont="1" applyAlignment="1">
      <alignment horizontal="center"/>
    </xf>
    <xf numFmtId="0" fontId="3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3" xfId="0" applyBorder="1" applyAlignment="1">
      <alignment horizontal="center"/>
    </xf>
    <xf numFmtId="0" fontId="35" fillId="0" borderId="23" xfId="0" applyFont="1" applyBorder="1" applyAlignment="1">
      <alignment horizontal="center"/>
    </xf>
    <xf numFmtId="0" fontId="43" fillId="0" borderId="24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43" fillId="0" borderId="0" xfId="0" applyFont="1" applyAlignment="1">
      <alignment horizontal="right"/>
    </xf>
    <xf numFmtId="0" fontId="43" fillId="0" borderId="25" xfId="0" applyFont="1" applyBorder="1" applyAlignment="1">
      <alignment horizontal="center" wrapText="1"/>
    </xf>
    <xf numFmtId="0" fontId="43" fillId="0" borderId="25" xfId="0" applyFont="1" applyBorder="1"/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43" fillId="0" borderId="23" xfId="0" applyFont="1" applyBorder="1" applyAlignment="1">
      <alignment horizontal="right"/>
    </xf>
    <xf numFmtId="0" fontId="43" fillId="0" borderId="31" xfId="0" applyFont="1" applyBorder="1" applyAlignment="1">
      <alignment horizontal="center" vertical="center" wrapText="1"/>
    </xf>
    <xf numFmtId="0" fontId="43" fillId="0" borderId="37" xfId="0" applyFont="1" applyBorder="1" applyAlignment="1">
      <alignment horizontal="center" vertical="center" wrapText="1"/>
    </xf>
    <xf numFmtId="0" fontId="43" fillId="0" borderId="32" xfId="0" applyFont="1" applyBorder="1" applyAlignment="1">
      <alignment horizontal="center" vertical="center" wrapText="1"/>
    </xf>
    <xf numFmtId="0" fontId="43" fillId="0" borderId="31" xfId="0" applyFont="1" applyBorder="1" applyAlignment="1">
      <alignment horizontal="center" vertical="center"/>
    </xf>
    <xf numFmtId="0" fontId="43" fillId="0" borderId="37" xfId="0" applyFont="1" applyBorder="1" applyAlignment="1">
      <alignment horizontal="center" vertical="center"/>
    </xf>
    <xf numFmtId="0" fontId="43" fillId="0" borderId="32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/>
    </xf>
    <xf numFmtId="0" fontId="48" fillId="0" borderId="0" xfId="0" applyFont="1" applyAlignment="1">
      <alignment horizontal="left"/>
    </xf>
    <xf numFmtId="0" fontId="25" fillId="0" borderId="0" xfId="3" applyFont="1" applyAlignment="1">
      <alignment horizontal="center" vertical="top" wrapText="1"/>
    </xf>
    <xf numFmtId="0" fontId="25" fillId="0" borderId="0" xfId="3" applyFont="1" applyAlignment="1">
      <alignment horizontal="center" vertical="top"/>
    </xf>
    <xf numFmtId="0" fontId="25" fillId="0" borderId="23" xfId="3" applyFont="1" applyBorder="1" applyAlignment="1">
      <alignment horizontal="center"/>
    </xf>
    <xf numFmtId="0" fontId="37" fillId="0" borderId="7" xfId="0" applyFont="1" applyBorder="1" applyAlignment="1">
      <alignment horizontal="left" vertical="center" wrapText="1"/>
    </xf>
    <xf numFmtId="0" fontId="26" fillId="0" borderId="23" xfId="3" applyFont="1" applyBorder="1" applyAlignment="1">
      <alignment horizontal="center"/>
    </xf>
    <xf numFmtId="0" fontId="29" fillId="0" borderId="0" xfId="1" applyFont="1" applyAlignment="1">
      <alignment horizontal="center" wrapText="1"/>
    </xf>
    <xf numFmtId="0" fontId="34" fillId="0" borderId="25" xfId="1" applyFont="1" applyBorder="1" applyAlignment="1">
      <alignment horizontal="center" vertical="center" wrapText="1"/>
    </xf>
    <xf numFmtId="0" fontId="35" fillId="0" borderId="25" xfId="1" applyFont="1" applyBorder="1" applyAlignment="1">
      <alignment vertical="center" wrapText="1"/>
    </xf>
    <xf numFmtId="0" fontId="27" fillId="0" borderId="26" xfId="1" applyFont="1" applyBorder="1" applyAlignment="1">
      <alignment horizontal="center" vertical="center" wrapText="1"/>
    </xf>
    <xf numFmtId="0" fontId="27" fillId="0" borderId="27" xfId="1" applyFont="1" applyBorder="1" applyAlignment="1">
      <alignment horizontal="center" vertical="center" wrapText="1"/>
    </xf>
    <xf numFmtId="0" fontId="27" fillId="0" borderId="28" xfId="1" applyFont="1" applyBorder="1" applyAlignment="1">
      <alignment horizontal="center" vertical="center" wrapText="1"/>
    </xf>
    <xf numFmtId="0" fontId="35" fillId="0" borderId="25" xfId="1" applyFont="1" applyBorder="1" applyAlignment="1">
      <alignment horizontal="center" vertical="center"/>
    </xf>
    <xf numFmtId="0" fontId="34" fillId="0" borderId="31" xfId="1" applyFont="1" applyBorder="1" applyAlignment="1">
      <alignment horizontal="center" vertical="center" wrapText="1"/>
    </xf>
    <xf numFmtId="0" fontId="34" fillId="0" borderId="32" xfId="1" applyFont="1" applyBorder="1" applyAlignment="1">
      <alignment wrapText="1"/>
    </xf>
    <xf numFmtId="0" fontId="25" fillId="0" borderId="24" xfId="1" applyFont="1" applyBorder="1" applyAlignment="1">
      <alignment horizontal="center"/>
    </xf>
    <xf numFmtId="0" fontId="27" fillId="0" borderId="0" xfId="1" applyFont="1" applyAlignment="1">
      <alignment horizontal="left"/>
    </xf>
    <xf numFmtId="0" fontId="24" fillId="0" borderId="0" xfId="2"/>
    <xf numFmtId="0" fontId="25" fillId="0" borderId="0" xfId="1" applyFont="1" applyAlignment="1">
      <alignment horizontal="left" wrapText="1"/>
    </xf>
    <xf numFmtId="0" fontId="24" fillId="0" borderId="0" xfId="1" applyAlignment="1">
      <alignment horizontal="left" wrapText="1"/>
    </xf>
    <xf numFmtId="0" fontId="27" fillId="0" borderId="0" xfId="1" applyFont="1" applyAlignment="1">
      <alignment horizontal="center"/>
    </xf>
    <xf numFmtId="0" fontId="25" fillId="0" borderId="0" xfId="4" applyFont="1" applyAlignment="1" applyProtection="1">
      <alignment horizontal="center"/>
      <protection locked="0"/>
    </xf>
    <xf numFmtId="0" fontId="34" fillId="0" borderId="0" xfId="4" applyFont="1" applyAlignment="1" applyProtection="1">
      <alignment horizontal="center"/>
      <protection locked="0"/>
    </xf>
    <xf numFmtId="0" fontId="25" fillId="0" borderId="0" xfId="4" applyFont="1" applyAlignment="1" applyProtection="1">
      <alignment horizontal="left" wrapText="1"/>
      <protection locked="0"/>
    </xf>
    <xf numFmtId="2" fontId="25" fillId="0" borderId="31" xfId="4" applyNumberFormat="1" applyFont="1" applyBorder="1" applyAlignment="1">
      <alignment horizontal="center" vertical="center"/>
    </xf>
    <xf numFmtId="0" fontId="25" fillId="0" borderId="32" xfId="4" applyFont="1" applyBorder="1" applyAlignment="1">
      <alignment horizontal="center" vertical="center"/>
    </xf>
    <xf numFmtId="0" fontId="25" fillId="0" borderId="26" xfId="4" applyFont="1" applyBorder="1" applyAlignment="1" applyProtection="1">
      <alignment horizontal="left" wrapText="1"/>
      <protection locked="0"/>
    </xf>
    <xf numFmtId="0" fontId="25" fillId="0" borderId="27" xfId="4" applyFont="1" applyBorder="1" applyAlignment="1" applyProtection="1">
      <alignment horizontal="left" wrapText="1"/>
      <protection locked="0"/>
    </xf>
    <xf numFmtId="0" fontId="25" fillId="0" borderId="28" xfId="4" applyFont="1" applyBorder="1" applyAlignment="1" applyProtection="1">
      <alignment horizontal="left" wrapText="1"/>
      <protection locked="0"/>
    </xf>
    <xf numFmtId="0" fontId="25" fillId="0" borderId="33" xfId="4" applyFont="1" applyBorder="1" applyAlignment="1" applyProtection="1">
      <alignment horizontal="left" wrapText="1"/>
      <protection locked="0"/>
    </xf>
    <xf numFmtId="0" fontId="25" fillId="0" borderId="24" xfId="4" applyFont="1" applyBorder="1" applyAlignment="1" applyProtection="1">
      <alignment horizontal="left"/>
      <protection locked="0"/>
    </xf>
    <xf numFmtId="0" fontId="25" fillId="0" borderId="34" xfId="4" applyFont="1" applyBorder="1" applyAlignment="1" applyProtection="1">
      <alignment horizontal="left"/>
      <protection locked="0"/>
    </xf>
    <xf numFmtId="0" fontId="25" fillId="0" borderId="29" xfId="4" applyFont="1" applyBorder="1" applyAlignment="1" applyProtection="1">
      <alignment horizontal="left"/>
      <protection locked="0"/>
    </xf>
    <xf numFmtId="0" fontId="25" fillId="0" borderId="23" xfId="4" applyFont="1" applyBorder="1" applyAlignment="1" applyProtection="1">
      <alignment horizontal="left"/>
      <protection locked="0"/>
    </xf>
    <xf numFmtId="0" fontId="25" fillId="0" borderId="30" xfId="4" applyFont="1" applyBorder="1" applyAlignment="1" applyProtection="1">
      <alignment horizontal="left"/>
      <protection locked="0"/>
    </xf>
    <xf numFmtId="0" fontId="25" fillId="0" borderId="31" xfId="4" applyFont="1" applyBorder="1" applyAlignment="1">
      <alignment horizontal="center" vertical="center"/>
    </xf>
    <xf numFmtId="0" fontId="25" fillId="0" borderId="33" xfId="4" applyFont="1" applyBorder="1" applyAlignment="1">
      <alignment horizontal="center" vertical="center"/>
    </xf>
    <xf numFmtId="0" fontId="25" fillId="0" borderId="29" xfId="4" applyFont="1" applyBorder="1" applyAlignment="1">
      <alignment horizontal="center" vertical="center"/>
    </xf>
    <xf numFmtId="0" fontId="25" fillId="0" borderId="0" xfId="4" applyFont="1" applyAlignment="1" applyProtection="1">
      <alignment horizontal="right"/>
      <protection locked="0"/>
    </xf>
    <xf numFmtId="0" fontId="29" fillId="0" borderId="0" xfId="4" applyFont="1" applyAlignment="1" applyProtection="1">
      <alignment horizontal="center"/>
      <protection locked="0"/>
    </xf>
    <xf numFmtId="0" fontId="27" fillId="0" borderId="33" xfId="4" applyFont="1" applyBorder="1" applyAlignment="1" applyProtection="1">
      <alignment horizontal="center" vertical="center"/>
      <protection locked="0"/>
    </xf>
    <xf numFmtId="0" fontId="27" fillId="0" borderId="24" xfId="4" applyFont="1" applyBorder="1" applyAlignment="1" applyProtection="1">
      <alignment horizontal="center" vertical="center"/>
      <protection locked="0"/>
    </xf>
    <xf numFmtId="0" fontId="27" fillId="0" borderId="34" xfId="4" applyFont="1" applyBorder="1" applyAlignment="1" applyProtection="1">
      <alignment horizontal="center" vertical="center"/>
      <protection locked="0"/>
    </xf>
    <xf numFmtId="0" fontId="27" fillId="0" borderId="35" xfId="4" applyFont="1" applyBorder="1" applyAlignment="1" applyProtection="1">
      <alignment horizontal="center" vertical="center"/>
      <protection locked="0"/>
    </xf>
    <xf numFmtId="0" fontId="27" fillId="0" borderId="0" xfId="4" applyFont="1" applyAlignment="1" applyProtection="1">
      <alignment horizontal="center" vertical="center"/>
      <protection locked="0"/>
    </xf>
    <xf numFmtId="0" fontId="27" fillId="0" borderId="36" xfId="4" applyFont="1" applyBorder="1" applyAlignment="1" applyProtection="1">
      <alignment horizontal="center" vertical="center"/>
      <protection locked="0"/>
    </xf>
    <xf numFmtId="0" fontId="27" fillId="0" borderId="29" xfId="4" applyFont="1" applyBorder="1" applyAlignment="1" applyProtection="1">
      <alignment horizontal="center" vertical="center"/>
      <protection locked="0"/>
    </xf>
    <xf numFmtId="0" fontId="27" fillId="0" borderId="23" xfId="4" applyFont="1" applyBorder="1" applyAlignment="1" applyProtection="1">
      <alignment horizontal="center" vertical="center"/>
      <protection locked="0"/>
    </xf>
    <xf numFmtId="0" fontId="27" fillId="0" borderId="30" xfId="4" applyFont="1" applyBorder="1" applyAlignment="1" applyProtection="1">
      <alignment horizontal="center" vertical="center"/>
      <protection locked="0"/>
    </xf>
    <xf numFmtId="0" fontId="27" fillId="0" borderId="31" xfId="4" applyFont="1" applyBorder="1" applyAlignment="1" applyProtection="1">
      <alignment horizontal="center" vertical="center" wrapText="1"/>
      <protection locked="0"/>
    </xf>
    <xf numFmtId="0" fontId="27" fillId="0" borderId="37" xfId="4" applyFont="1" applyBorder="1" applyAlignment="1" applyProtection="1">
      <alignment horizontal="center" vertical="center" wrapText="1"/>
      <protection locked="0"/>
    </xf>
    <xf numFmtId="0" fontId="27" fillId="0" borderId="32" xfId="4" applyFont="1" applyBorder="1" applyAlignment="1" applyProtection="1">
      <alignment horizontal="center" vertical="center" wrapText="1"/>
      <protection locked="0"/>
    </xf>
    <xf numFmtId="0" fontId="27" fillId="0" borderId="33" xfId="4" applyFont="1" applyBorder="1" applyAlignment="1" applyProtection="1">
      <alignment horizontal="center" vertical="center" wrapText="1"/>
      <protection locked="0"/>
    </xf>
    <xf numFmtId="0" fontId="27" fillId="0" borderId="24" xfId="4" applyFont="1" applyBorder="1" applyAlignment="1" applyProtection="1">
      <alignment horizontal="center" vertical="center" wrapText="1"/>
      <protection locked="0"/>
    </xf>
    <xf numFmtId="0" fontId="27" fillId="0" borderId="29" xfId="4" applyFont="1" applyBorder="1" applyAlignment="1" applyProtection="1">
      <alignment horizontal="center" vertical="center" wrapText="1"/>
      <protection locked="0"/>
    </xf>
    <xf numFmtId="0" fontId="27" fillId="0" borderId="23" xfId="4" applyFont="1" applyBorder="1" applyAlignment="1" applyProtection="1">
      <alignment horizontal="center" vertical="center" wrapText="1"/>
      <protection locked="0"/>
    </xf>
    <xf numFmtId="0" fontId="27" fillId="0" borderId="35" xfId="4" applyFont="1" applyBorder="1" applyAlignment="1" applyProtection="1">
      <alignment horizontal="center" vertical="center" wrapText="1"/>
      <protection locked="0"/>
    </xf>
    <xf numFmtId="0" fontId="27" fillId="0" borderId="31" xfId="4" applyFont="1" applyBorder="1" applyAlignment="1" applyProtection="1">
      <alignment horizontal="center" vertical="center"/>
      <protection locked="0"/>
    </xf>
    <xf numFmtId="0" fontId="27" fillId="0" borderId="32" xfId="4" applyFont="1" applyBorder="1" applyAlignment="1" applyProtection="1">
      <alignment horizontal="center" vertical="center"/>
      <protection locked="0"/>
    </xf>
    <xf numFmtId="0" fontId="25" fillId="0" borderId="26" xfId="4" applyFont="1" applyBorder="1" applyAlignment="1" applyProtection="1">
      <alignment horizontal="left" vertical="top" wrapText="1"/>
      <protection locked="0"/>
    </xf>
    <xf numFmtId="0" fontId="25" fillId="0" borderId="27" xfId="4" applyFont="1" applyBorder="1" applyAlignment="1" applyProtection="1">
      <alignment horizontal="left" vertical="top" wrapText="1"/>
      <protection locked="0"/>
    </xf>
    <xf numFmtId="0" fontId="25" fillId="0" borderId="28" xfId="4" applyFont="1" applyBorder="1" applyAlignment="1" applyProtection="1">
      <alignment horizontal="left" vertical="top" wrapText="1"/>
      <protection locked="0"/>
    </xf>
    <xf numFmtId="0" fontId="27" fillId="0" borderId="0" xfId="4" applyFont="1" applyAlignment="1" applyProtection="1">
      <alignment horizontal="center"/>
      <protection locked="0"/>
    </xf>
    <xf numFmtId="0" fontId="29" fillId="0" borderId="23" xfId="4" applyFont="1" applyBorder="1" applyAlignment="1" applyProtection="1">
      <alignment horizontal="center"/>
      <protection locked="0"/>
    </xf>
    <xf numFmtId="0" fontId="25" fillId="0" borderId="23" xfId="4" applyFont="1" applyBorder="1" applyAlignment="1" applyProtection="1">
      <alignment horizontal="center"/>
      <protection locked="0"/>
    </xf>
    <xf numFmtId="0" fontId="25" fillId="0" borderId="0" xfId="1" applyFont="1" applyAlignment="1">
      <alignment horizontal="left"/>
    </xf>
    <xf numFmtId="0" fontId="25" fillId="0" borderId="0" xfId="4" applyFont="1" applyAlignment="1" applyProtection="1">
      <alignment horizontal="left"/>
      <protection locked="0"/>
    </xf>
  </cellXfs>
  <cellStyles count="6">
    <cellStyle name="Įprastas" xfId="0" builtinId="0"/>
    <cellStyle name="Įprastas 2 2" xfId="2" xr:uid="{1A474F9E-FADA-4A2C-980D-CC2CB65EC28E}"/>
    <cellStyle name="Įprastas 4" xfId="5" xr:uid="{C2E40261-1481-4024-8556-23129FA953C0}"/>
    <cellStyle name="Įprastas 5" xfId="4" xr:uid="{8CF62B65-BF41-4CD5-A3D6-4C7BFEB14A63}"/>
    <cellStyle name="Normal_CF_ataskaitos_prie_mokejimo_tvarkos_040115" xfId="3" xr:uid="{B15E47AB-1F23-4347-AC42-99BE0C79B33A}"/>
    <cellStyle name="Normal_Sheet1" xfId="1" xr:uid="{86366415-27AE-48FF-B2C6-4C4F00CD132E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4"/>
  <sheetViews>
    <sheetView tabSelected="1" workbookViewId="0">
      <selection activeCell="G369" sqref="G369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4.855468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316" t="s">
        <v>6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17" t="s">
        <v>7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16"/>
    </row>
    <row r="10" spans="1:15">
      <c r="A10" s="318" t="s">
        <v>8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323" t="s">
        <v>9</v>
      </c>
      <c r="H12" s="323"/>
      <c r="I12" s="323"/>
      <c r="J12" s="323"/>
      <c r="K12" s="323"/>
      <c r="L12" s="29"/>
      <c r="M12" s="16"/>
    </row>
    <row r="13" spans="1:15" ht="15.75" customHeight="1">
      <c r="A13" s="324" t="s">
        <v>10</v>
      </c>
      <c r="B13" s="324"/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16"/>
    </row>
    <row r="14" spans="1:15" ht="12" customHeight="1">
      <c r="G14" s="325" t="s">
        <v>11</v>
      </c>
      <c r="H14" s="325"/>
      <c r="I14" s="325"/>
      <c r="J14" s="325"/>
      <c r="K14" s="325"/>
      <c r="M14" s="16"/>
    </row>
    <row r="15" spans="1:15">
      <c r="G15" s="318" t="s">
        <v>12</v>
      </c>
      <c r="H15" s="318"/>
      <c r="I15" s="318"/>
      <c r="J15" s="318"/>
      <c r="K15" s="318"/>
    </row>
    <row r="16" spans="1:15" ht="15.75" customHeight="1">
      <c r="B16" s="324" t="s">
        <v>13</v>
      </c>
      <c r="C16" s="324"/>
      <c r="D16" s="324"/>
      <c r="E16" s="324"/>
      <c r="F16" s="324"/>
      <c r="G16" s="324"/>
      <c r="H16" s="324"/>
      <c r="I16" s="324"/>
      <c r="J16" s="324"/>
      <c r="K16" s="324"/>
      <c r="L16" s="324"/>
    </row>
    <row r="17" spans="1:13" ht="7.5" customHeight="1"/>
    <row r="18" spans="1:13" hidden="1">
      <c r="G18" s="325"/>
      <c r="H18" s="325"/>
      <c r="I18" s="325"/>
      <c r="J18" s="325"/>
      <c r="K18" s="325"/>
    </row>
    <row r="19" spans="1:13" hidden="1">
      <c r="G19" s="326" t="s">
        <v>15</v>
      </c>
      <c r="H19" s="326"/>
      <c r="I19" s="326"/>
      <c r="J19" s="326"/>
      <c r="K19" s="326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327" t="s">
        <v>16</v>
      </c>
      <c r="F21" s="327"/>
      <c r="G21" s="327"/>
      <c r="H21" s="327"/>
      <c r="I21" s="327"/>
      <c r="J21" s="327"/>
      <c r="K21" s="327"/>
      <c r="L21" s="22"/>
    </row>
    <row r="22" spans="1:13" ht="15" customHeight="1">
      <c r="A22" s="328" t="s">
        <v>17</v>
      </c>
      <c r="B22" s="328"/>
      <c r="C22" s="328"/>
      <c r="D22" s="328"/>
      <c r="E22" s="328"/>
      <c r="F22" s="328"/>
      <c r="G22" s="328"/>
      <c r="H22" s="328"/>
      <c r="I22" s="328"/>
      <c r="J22" s="328"/>
      <c r="K22" s="328"/>
      <c r="L22" s="328"/>
      <c r="M22" s="30"/>
    </row>
    <row r="23" spans="1:13">
      <c r="F23" s="19"/>
      <c r="J23" s="5"/>
      <c r="K23" s="13"/>
      <c r="L23" s="6" t="s">
        <v>18</v>
      </c>
      <c r="M23" s="30"/>
    </row>
    <row r="24" spans="1:13">
      <c r="F24" s="19"/>
      <c r="J24" s="31" t="s">
        <v>19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20</v>
      </c>
      <c r="L25" s="32"/>
      <c r="M25" s="30"/>
    </row>
    <row r="26" spans="1:13">
      <c r="A26" s="329"/>
      <c r="B26" s="329"/>
      <c r="C26" s="329"/>
      <c r="D26" s="329"/>
      <c r="E26" s="329"/>
      <c r="F26" s="329"/>
      <c r="G26" s="329"/>
      <c r="H26" s="329"/>
      <c r="I26" s="329"/>
      <c r="J26" s="36"/>
      <c r="K26" s="35" t="s">
        <v>21</v>
      </c>
      <c r="L26" s="37" t="s">
        <v>22</v>
      </c>
      <c r="M26" s="30"/>
    </row>
    <row r="27" spans="1:13">
      <c r="A27" s="329" t="s">
        <v>23</v>
      </c>
      <c r="B27" s="329"/>
      <c r="C27" s="329"/>
      <c r="D27" s="329"/>
      <c r="E27" s="329"/>
      <c r="F27" s="329"/>
      <c r="G27" s="329"/>
      <c r="H27" s="329"/>
      <c r="I27" s="329"/>
      <c r="J27" s="38" t="s">
        <v>24</v>
      </c>
      <c r="K27" s="113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/>
      <c r="I28" s="41"/>
      <c r="J28" s="42"/>
      <c r="K28" s="32"/>
      <c r="L28" s="32"/>
      <c r="M28" s="30"/>
    </row>
    <row r="29" spans="1:13">
      <c r="D29" s="36"/>
      <c r="E29" s="36"/>
      <c r="F29" s="36"/>
      <c r="G29" s="322" t="s">
        <v>27</v>
      </c>
      <c r="H29" s="322"/>
      <c r="I29" s="114"/>
      <c r="J29" s="43"/>
      <c r="K29" s="32"/>
      <c r="L29" s="32"/>
      <c r="M29" s="30"/>
    </row>
    <row r="30" spans="1:13">
      <c r="A30" s="348"/>
      <c r="B30" s="348"/>
      <c r="C30" s="348"/>
      <c r="D30" s="348"/>
      <c r="E30" s="348"/>
      <c r="F30" s="348"/>
      <c r="G30" s="348"/>
      <c r="H30" s="348"/>
      <c r="I30" s="348"/>
      <c r="J30" s="44"/>
      <c r="K30" s="44"/>
      <c r="L30" s="45" t="s">
        <v>28</v>
      </c>
      <c r="M30" s="46"/>
    </row>
    <row r="31" spans="1:13" ht="27" customHeight="1">
      <c r="A31" s="331" t="s">
        <v>29</v>
      </c>
      <c r="B31" s="332"/>
      <c r="C31" s="332"/>
      <c r="D31" s="332"/>
      <c r="E31" s="332"/>
      <c r="F31" s="332"/>
      <c r="G31" s="335" t="s">
        <v>30</v>
      </c>
      <c r="H31" s="337" t="s">
        <v>31</v>
      </c>
      <c r="I31" s="339" t="s">
        <v>32</v>
      </c>
      <c r="J31" s="340"/>
      <c r="K31" s="341" t="s">
        <v>33</v>
      </c>
      <c r="L31" s="343" t="s">
        <v>34</v>
      </c>
      <c r="M31" s="46"/>
    </row>
    <row r="32" spans="1:13" ht="58.5" customHeight="1">
      <c r="A32" s="333"/>
      <c r="B32" s="334"/>
      <c r="C32" s="334"/>
      <c r="D32" s="334"/>
      <c r="E32" s="334"/>
      <c r="F32" s="334"/>
      <c r="G32" s="336"/>
      <c r="H32" s="338"/>
      <c r="I32" s="47" t="s">
        <v>35</v>
      </c>
      <c r="J32" s="48" t="s">
        <v>36</v>
      </c>
      <c r="K32" s="342"/>
      <c r="L32" s="344"/>
    </row>
    <row r="33" spans="1:15">
      <c r="A33" s="319" t="s">
        <v>25</v>
      </c>
      <c r="B33" s="320"/>
      <c r="C33" s="320"/>
      <c r="D33" s="320"/>
      <c r="E33" s="320"/>
      <c r="F33" s="321"/>
      <c r="G33" s="7">
        <v>2</v>
      </c>
      <c r="H33" s="8">
        <v>3</v>
      </c>
      <c r="I33" s="9" t="s">
        <v>37</v>
      </c>
      <c r="J33" s="10" t="s">
        <v>38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39</v>
      </c>
      <c r="H34" s="7">
        <v>1</v>
      </c>
      <c r="I34" s="115">
        <f>SUM(I35+I46+I65+I86+I93+I113+I139+I158+I168)</f>
        <v>1490400</v>
      </c>
      <c r="J34" s="115">
        <f>SUM(J35+J46+J65+J86+J93+J113+J139+J158+J168)</f>
        <v>1112800</v>
      </c>
      <c r="K34" s="116">
        <f>SUM(K35+K46+K65+K86+K93+K113+K139+K158+K168)</f>
        <v>960924.47</v>
      </c>
      <c r="L34" s="115">
        <f>SUM(L35+L46+L65+L86+L93+L113+L139+L158+L168)</f>
        <v>960924.47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40</v>
      </c>
      <c r="H35" s="7">
        <v>2</v>
      </c>
      <c r="I35" s="115">
        <f>SUM(I36+I42)</f>
        <v>1361700</v>
      </c>
      <c r="J35" s="115">
        <f>SUM(J36+J42)</f>
        <v>1024100</v>
      </c>
      <c r="K35" s="117">
        <f>SUM(K36+K42)</f>
        <v>894431.85</v>
      </c>
      <c r="L35" s="118">
        <f>SUM(L36+L42)</f>
        <v>894431.85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41</v>
      </c>
      <c r="H36" s="7">
        <v>3</v>
      </c>
      <c r="I36" s="115">
        <f>SUM(I37)</f>
        <v>1341300</v>
      </c>
      <c r="J36" s="115">
        <f>SUM(J37)</f>
        <v>1008000</v>
      </c>
      <c r="K36" s="116">
        <f>SUM(K37)</f>
        <v>880925.98</v>
      </c>
      <c r="L36" s="115">
        <f>SUM(L37)</f>
        <v>880925.98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41</v>
      </c>
      <c r="H37" s="7">
        <v>4</v>
      </c>
      <c r="I37" s="115">
        <f>SUM(I38+I40)</f>
        <v>1341300</v>
      </c>
      <c r="J37" s="115">
        <f t="shared" ref="J37:L38" si="0">SUM(J38)</f>
        <v>1008000</v>
      </c>
      <c r="K37" s="115">
        <f t="shared" si="0"/>
        <v>880925.98</v>
      </c>
      <c r="L37" s="115">
        <f t="shared" si="0"/>
        <v>880925.98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42</v>
      </c>
      <c r="H38" s="7">
        <v>5</v>
      </c>
      <c r="I38" s="116">
        <f>SUM(I39)</f>
        <v>1341300</v>
      </c>
      <c r="J38" s="116">
        <f t="shared" si="0"/>
        <v>1008000</v>
      </c>
      <c r="K38" s="116">
        <f t="shared" si="0"/>
        <v>880925.98</v>
      </c>
      <c r="L38" s="116">
        <f t="shared" si="0"/>
        <v>880925.98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42</v>
      </c>
      <c r="H39" s="7">
        <v>6</v>
      </c>
      <c r="I39" s="119">
        <v>1341300</v>
      </c>
      <c r="J39" s="120">
        <v>1008000</v>
      </c>
      <c r="K39" s="120">
        <v>880925.98</v>
      </c>
      <c r="L39" s="120">
        <v>880925.98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43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43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44</v>
      </c>
      <c r="H42" s="7">
        <v>9</v>
      </c>
      <c r="I42" s="116">
        <f t="shared" ref="I42:L44" si="1">I43</f>
        <v>20400</v>
      </c>
      <c r="J42" s="115">
        <f t="shared" si="1"/>
        <v>16100</v>
      </c>
      <c r="K42" s="116">
        <f t="shared" si="1"/>
        <v>13505.87</v>
      </c>
      <c r="L42" s="115">
        <f t="shared" si="1"/>
        <v>13505.87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44</v>
      </c>
      <c r="H43" s="7">
        <v>10</v>
      </c>
      <c r="I43" s="116">
        <f t="shared" si="1"/>
        <v>20400</v>
      </c>
      <c r="J43" s="115">
        <f t="shared" si="1"/>
        <v>16100</v>
      </c>
      <c r="K43" s="115">
        <f t="shared" si="1"/>
        <v>13505.87</v>
      </c>
      <c r="L43" s="115">
        <f t="shared" si="1"/>
        <v>13505.87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44</v>
      </c>
      <c r="H44" s="7">
        <v>11</v>
      </c>
      <c r="I44" s="115">
        <f t="shared" si="1"/>
        <v>20400</v>
      </c>
      <c r="J44" s="115">
        <f t="shared" si="1"/>
        <v>16100</v>
      </c>
      <c r="K44" s="115">
        <f t="shared" si="1"/>
        <v>13505.87</v>
      </c>
      <c r="L44" s="115">
        <f t="shared" si="1"/>
        <v>13505.87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44</v>
      </c>
      <c r="H45" s="7">
        <v>12</v>
      </c>
      <c r="I45" s="121">
        <v>20400</v>
      </c>
      <c r="J45" s="120">
        <v>16100</v>
      </c>
      <c r="K45" s="120">
        <v>13505.87</v>
      </c>
      <c r="L45" s="120">
        <v>13505.87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45</v>
      </c>
      <c r="H46" s="7">
        <v>13</v>
      </c>
      <c r="I46" s="122">
        <f t="shared" ref="I46:L48" si="2">I47</f>
        <v>91500</v>
      </c>
      <c r="J46" s="123">
        <f t="shared" si="2"/>
        <v>61800</v>
      </c>
      <c r="K46" s="122">
        <f t="shared" si="2"/>
        <v>43042.770000000004</v>
      </c>
      <c r="L46" s="122">
        <f t="shared" si="2"/>
        <v>43042.770000000004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45</v>
      </c>
      <c r="H47" s="7">
        <v>14</v>
      </c>
      <c r="I47" s="115">
        <f t="shared" si="2"/>
        <v>91500</v>
      </c>
      <c r="J47" s="116">
        <f t="shared" si="2"/>
        <v>61800</v>
      </c>
      <c r="K47" s="115">
        <f t="shared" si="2"/>
        <v>43042.770000000004</v>
      </c>
      <c r="L47" s="116">
        <f t="shared" si="2"/>
        <v>43042.770000000004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45</v>
      </c>
      <c r="H48" s="7">
        <v>15</v>
      </c>
      <c r="I48" s="115">
        <f t="shared" si="2"/>
        <v>91500</v>
      </c>
      <c r="J48" s="116">
        <f t="shared" si="2"/>
        <v>61800</v>
      </c>
      <c r="K48" s="118">
        <f t="shared" si="2"/>
        <v>43042.770000000004</v>
      </c>
      <c r="L48" s="118">
        <f t="shared" si="2"/>
        <v>43042.770000000004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45</v>
      </c>
      <c r="H49" s="7">
        <v>16</v>
      </c>
      <c r="I49" s="124">
        <f>SUM(I50:I64)</f>
        <v>91500</v>
      </c>
      <c r="J49" s="124">
        <f>SUM(J50:J64)</f>
        <v>61800</v>
      </c>
      <c r="K49" s="125">
        <f>SUM(K50:K64)</f>
        <v>43042.770000000004</v>
      </c>
      <c r="L49" s="125">
        <f>SUM(L50:L64)</f>
        <v>43042.770000000004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46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47</v>
      </c>
      <c r="H51" s="7">
        <v>18</v>
      </c>
      <c r="I51" s="120">
        <v>800</v>
      </c>
      <c r="J51" s="120">
        <v>600</v>
      </c>
      <c r="K51" s="120">
        <v>10.7</v>
      </c>
      <c r="L51" s="120">
        <v>10.7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48</v>
      </c>
      <c r="H52" s="7">
        <v>19</v>
      </c>
      <c r="I52" s="120">
        <v>1700</v>
      </c>
      <c r="J52" s="120">
        <v>1300</v>
      </c>
      <c r="K52" s="120">
        <v>1198.53</v>
      </c>
      <c r="L52" s="120">
        <v>1198.53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49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50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51</v>
      </c>
      <c r="H55" s="7">
        <v>22</v>
      </c>
      <c r="I55" s="121">
        <v>1100</v>
      </c>
      <c r="J55" s="120">
        <v>800</v>
      </c>
      <c r="K55" s="120">
        <v>569.36</v>
      </c>
      <c r="L55" s="120">
        <v>569.36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52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53</v>
      </c>
      <c r="H57" s="7">
        <v>24</v>
      </c>
      <c r="I57" s="121">
        <v>1600</v>
      </c>
      <c r="J57" s="121">
        <v>1000</v>
      </c>
      <c r="K57" s="121">
        <v>800</v>
      </c>
      <c r="L57" s="121">
        <v>800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54</v>
      </c>
      <c r="H58" s="7">
        <v>25</v>
      </c>
      <c r="I58" s="121">
        <v>14400</v>
      </c>
      <c r="J58" s="120">
        <v>10100</v>
      </c>
      <c r="K58" s="120">
        <v>9984.48</v>
      </c>
      <c r="L58" s="120">
        <v>9984.48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55</v>
      </c>
      <c r="H59" s="7">
        <v>26</v>
      </c>
      <c r="I59" s="121">
        <v>3600</v>
      </c>
      <c r="J59" s="120">
        <v>2700</v>
      </c>
      <c r="K59" s="120">
        <v>1010.74</v>
      </c>
      <c r="L59" s="120">
        <v>1010.74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56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57</v>
      </c>
      <c r="H61" s="7">
        <v>28</v>
      </c>
      <c r="I61" s="121">
        <v>33700</v>
      </c>
      <c r="J61" s="120">
        <v>21000</v>
      </c>
      <c r="K61" s="120">
        <v>13503.09</v>
      </c>
      <c r="L61" s="120">
        <v>13503.09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58</v>
      </c>
      <c r="H62" s="7">
        <v>29</v>
      </c>
      <c r="I62" s="121">
        <v>1100</v>
      </c>
      <c r="J62" s="120">
        <v>800</v>
      </c>
      <c r="K62" s="120">
        <v>677.43</v>
      </c>
      <c r="L62" s="120">
        <v>677.43</v>
      </c>
      <c r="M62"/>
    </row>
    <row r="63" spans="1:13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59</v>
      </c>
      <c r="H63" s="7">
        <v>30</v>
      </c>
      <c r="I63" s="121">
        <v>600</v>
      </c>
      <c r="J63" s="120">
        <v>400</v>
      </c>
      <c r="K63" s="120">
        <v>274.18</v>
      </c>
      <c r="L63" s="120">
        <v>274.18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60</v>
      </c>
      <c r="H64" s="7">
        <v>31</v>
      </c>
      <c r="I64" s="121">
        <v>32900</v>
      </c>
      <c r="J64" s="120">
        <v>23100</v>
      </c>
      <c r="K64" s="120">
        <v>15014.26</v>
      </c>
      <c r="L64" s="120">
        <v>15014.26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61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62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63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63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64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65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66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67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67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64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65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66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68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69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70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71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72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73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73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73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73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74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75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75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75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76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77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78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79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80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80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80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81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82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83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83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83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84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85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86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87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87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87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88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89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89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89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90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91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92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92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92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93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94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95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95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95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95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96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96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96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96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97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97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97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97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98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98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98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99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100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100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100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100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101</v>
      </c>
      <c r="H139" s="90">
        <v>106</v>
      </c>
      <c r="I139" s="116">
        <f>SUM(I140+I145+I153)</f>
        <v>37200</v>
      </c>
      <c r="J139" s="127">
        <f>SUM(J140+J145+J153)</f>
        <v>26900</v>
      </c>
      <c r="K139" s="116">
        <f>SUM(K140+K145+K153)</f>
        <v>23449.85</v>
      </c>
      <c r="L139" s="115">
        <f>SUM(L140+L145+L153)</f>
        <v>23449.85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102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102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102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103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104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105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106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106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107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108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109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109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109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110</v>
      </c>
      <c r="H153" s="90">
        <v>120</v>
      </c>
      <c r="I153" s="116">
        <f t="shared" ref="I153:L154" si="15">I154</f>
        <v>37200</v>
      </c>
      <c r="J153" s="127">
        <f t="shared" si="15"/>
        <v>26900</v>
      </c>
      <c r="K153" s="116">
        <f t="shared" si="15"/>
        <v>23449.85</v>
      </c>
      <c r="L153" s="115">
        <f t="shared" si="15"/>
        <v>23449.85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110</v>
      </c>
      <c r="H154" s="90">
        <v>121</v>
      </c>
      <c r="I154" s="125">
        <f t="shared" si="15"/>
        <v>37200</v>
      </c>
      <c r="J154" s="133">
        <f t="shared" si="15"/>
        <v>26900</v>
      </c>
      <c r="K154" s="125">
        <f t="shared" si="15"/>
        <v>23449.85</v>
      </c>
      <c r="L154" s="124">
        <f t="shared" si="15"/>
        <v>23449.85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110</v>
      </c>
      <c r="H155" s="90">
        <v>122</v>
      </c>
      <c r="I155" s="116">
        <f>SUM(I156:I157)</f>
        <v>37200</v>
      </c>
      <c r="J155" s="127">
        <f>SUM(J156:J157)</f>
        <v>26900</v>
      </c>
      <c r="K155" s="116">
        <f>SUM(K156:K157)</f>
        <v>23449.85</v>
      </c>
      <c r="L155" s="115">
        <f>SUM(L156:L157)</f>
        <v>23449.85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111</v>
      </c>
      <c r="H156" s="90">
        <v>123</v>
      </c>
      <c r="I156" s="135">
        <v>37200</v>
      </c>
      <c r="J156" s="135">
        <v>26900</v>
      </c>
      <c r="K156" s="135">
        <v>23449.85</v>
      </c>
      <c r="L156" s="135">
        <v>23449.85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112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113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113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114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114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115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116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117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118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118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118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119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120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120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120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120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121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122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122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123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124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125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126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127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128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129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130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53.25" customHeight="1">
      <c r="A184" s="49">
        <v>3</v>
      </c>
      <c r="B184" s="51"/>
      <c r="C184" s="49"/>
      <c r="D184" s="50"/>
      <c r="E184" s="50"/>
      <c r="F184" s="52"/>
      <c r="G184" s="88" t="s">
        <v>131</v>
      </c>
      <c r="H184" s="90">
        <v>151</v>
      </c>
      <c r="I184" s="115">
        <f>SUM(I185+I238+I303)</f>
        <v>3400</v>
      </c>
      <c r="J184" s="127">
        <f>SUM(J185+J238+J303)</f>
        <v>3400</v>
      </c>
      <c r="K184" s="116">
        <f>SUM(K185+K238+K303)</f>
        <v>3400</v>
      </c>
      <c r="L184" s="115">
        <f>SUM(L185+L238+L303)</f>
        <v>3400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132</v>
      </c>
      <c r="H185" s="90">
        <v>152</v>
      </c>
      <c r="I185" s="115">
        <f>SUM(I186+I209+I216+I228+I232)</f>
        <v>3400</v>
      </c>
      <c r="J185" s="122">
        <f>SUM(J186+J209+J216+J228+J232)</f>
        <v>3400</v>
      </c>
      <c r="K185" s="122">
        <f>SUM(K186+K209+K216+K228+K232)</f>
        <v>3400</v>
      </c>
      <c r="L185" s="122">
        <f>SUM(L186+L209+L216+L228+L232)</f>
        <v>3400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133</v>
      </c>
      <c r="H186" s="90">
        <v>153</v>
      </c>
      <c r="I186" s="122">
        <f>SUM(I187+I190+I195+I201+I206)</f>
        <v>3400</v>
      </c>
      <c r="J186" s="127">
        <f>SUM(J187+J190+J195+J201+J206)</f>
        <v>3400</v>
      </c>
      <c r="K186" s="116">
        <f>SUM(K187+K190+K195+K201+K206)</f>
        <v>3400</v>
      </c>
      <c r="L186" s="115">
        <f>SUM(L187+L190+L195+L201+L206)</f>
        <v>3400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134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134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134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135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135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136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137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138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139</v>
      </c>
      <c r="H195" s="90">
        <v>162</v>
      </c>
      <c r="I195" s="115">
        <f>I196</f>
        <v>3400</v>
      </c>
      <c r="J195" s="127">
        <f>J196</f>
        <v>3400</v>
      </c>
      <c r="K195" s="116">
        <f>K196</f>
        <v>3400</v>
      </c>
      <c r="L195" s="115">
        <f>L196</f>
        <v>3400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139</v>
      </c>
      <c r="H196" s="90">
        <v>163</v>
      </c>
      <c r="I196" s="115">
        <f>SUM(I197:I200)</f>
        <v>3400</v>
      </c>
      <c r="J196" s="115">
        <f>SUM(J197:J200)</f>
        <v>3400</v>
      </c>
      <c r="K196" s="115">
        <f>SUM(K197:K200)</f>
        <v>3400</v>
      </c>
      <c r="L196" s="115">
        <f>SUM(L197:L200)</f>
        <v>3400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140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141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142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143</v>
      </c>
      <c r="H200" s="90">
        <v>167</v>
      </c>
      <c r="I200" s="140">
        <v>3400</v>
      </c>
      <c r="J200" s="141">
        <v>3400</v>
      </c>
      <c r="K200" s="121">
        <v>3400</v>
      </c>
      <c r="L200" s="121">
        <v>3400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144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144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145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146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147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148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148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148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149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149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149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150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151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152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153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154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155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155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155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156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156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157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158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159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160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161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156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162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162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163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163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164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164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164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165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166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167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168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169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170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171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171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172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173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174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175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176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177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178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178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179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180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181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181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182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183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184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184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185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186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187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187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187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188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188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188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189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189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190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191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192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193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171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171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194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173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174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175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176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195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196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196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197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198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199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199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200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201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202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202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203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204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205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205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205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188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188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188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189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189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190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191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206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207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193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171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171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194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173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174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175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176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195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208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208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209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210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211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211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212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213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214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214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215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216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217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217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218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188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188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188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219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219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220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221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222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170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170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171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194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173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174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175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176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195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208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208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209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210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211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211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212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213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214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214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215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223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217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217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217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188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188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188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219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219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220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221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224</v>
      </c>
      <c r="H368" s="90">
        <v>335</v>
      </c>
      <c r="I368" s="130">
        <f>SUM(I34+I184)</f>
        <v>1493800</v>
      </c>
      <c r="J368" s="130">
        <f>SUM(J34+J184)</f>
        <v>1116200</v>
      </c>
      <c r="K368" s="130">
        <f>SUM(K34+K184)</f>
        <v>964324.47</v>
      </c>
      <c r="L368" s="130">
        <f>SUM(L34+L184)</f>
        <v>964324.47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45" t="s">
        <v>225</v>
      </c>
      <c r="E370" s="345"/>
      <c r="F370" s="345"/>
      <c r="G370" s="345"/>
      <c r="H370" s="110"/>
      <c r="I370" s="111"/>
      <c r="J370" s="109"/>
      <c r="K370" s="345" t="s">
        <v>226</v>
      </c>
      <c r="L370" s="345"/>
    </row>
    <row r="371" spans="1:12" ht="18.75" customHeight="1">
      <c r="A371" s="154" t="s">
        <v>227</v>
      </c>
      <c r="B371" s="154"/>
      <c r="C371" s="154"/>
      <c r="D371" s="154"/>
      <c r="E371" s="154"/>
      <c r="F371" s="154"/>
      <c r="G371" s="154"/>
      <c r="H371" s="36"/>
      <c r="I371" s="18" t="s">
        <v>228</v>
      </c>
      <c r="K371" s="330" t="s">
        <v>229</v>
      </c>
      <c r="L371" s="330"/>
    </row>
    <row r="372" spans="1:12" ht="15.75" customHeight="1">
      <c r="D372" s="147"/>
      <c r="I372" s="14"/>
      <c r="K372" s="14"/>
      <c r="L372" s="14"/>
    </row>
    <row r="373" spans="1:12" ht="18" customHeight="1">
      <c r="A373" s="155"/>
      <c r="B373" s="347" t="s">
        <v>232</v>
      </c>
      <c r="C373" s="347"/>
      <c r="D373" s="347"/>
      <c r="E373" s="347"/>
      <c r="F373" s="347"/>
      <c r="G373" s="347"/>
      <c r="I373" s="14"/>
      <c r="K373" s="345" t="s">
        <v>230</v>
      </c>
      <c r="L373" s="345"/>
    </row>
    <row r="374" spans="1:12" ht="24.75" customHeight="1">
      <c r="A374" s="346" t="s">
        <v>231</v>
      </c>
      <c r="B374" s="346"/>
      <c r="C374" s="346"/>
      <c r="D374" s="346"/>
      <c r="E374" s="346"/>
      <c r="F374" s="346"/>
      <c r="G374" s="346"/>
      <c r="H374" s="112"/>
      <c r="I374" s="15" t="s">
        <v>228</v>
      </c>
      <c r="K374" s="330" t="s">
        <v>229</v>
      </c>
      <c r="L374" s="330"/>
    </row>
  </sheetData>
  <mergeCells count="30">
    <mergeCell ref="A30:I30"/>
    <mergeCell ref="D370:G370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B373:G373"/>
    <mergeCell ref="K371:L371"/>
    <mergeCell ref="A7:L7"/>
    <mergeCell ref="A9:L9"/>
    <mergeCell ref="A10:L10"/>
    <mergeCell ref="A33:F33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</mergeCells>
  <pageMargins left="0.51181102362204722" right="0.31496062992125984" top="0.23622047244094491" bottom="0.23622047244094491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8CA2-9D77-4894-8CAF-44C9756236E5}">
  <sheetPr>
    <pageSetUpPr fitToPage="1"/>
  </sheetPr>
  <dimension ref="A2:I30"/>
  <sheetViews>
    <sheetView workbookViewId="0">
      <selection activeCell="J8" sqref="J8"/>
    </sheetView>
  </sheetViews>
  <sheetFormatPr defaultRowHeight="15"/>
  <cols>
    <col min="1" max="1" width="6.42578125" style="156" customWidth="1"/>
    <col min="2" max="2" width="13.7109375" style="156" customWidth="1"/>
    <col min="3" max="3" width="11.5703125" style="156" customWidth="1"/>
    <col min="4" max="4" width="9.140625" style="156"/>
    <col min="5" max="5" width="7.140625" style="156" customWidth="1"/>
    <col min="6" max="6" width="13.7109375" style="156" customWidth="1"/>
    <col min="7" max="7" width="10" style="156" customWidth="1"/>
    <col min="8" max="8" width="13.5703125" style="156" customWidth="1"/>
    <col min="9" max="9" width="9.140625" style="156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61" t="s">
        <v>247</v>
      </c>
      <c r="B2" s="361"/>
      <c r="C2" s="361"/>
      <c r="D2" s="361"/>
      <c r="E2" s="361"/>
      <c r="F2" s="361"/>
      <c r="G2" s="361"/>
      <c r="H2" s="361"/>
    </row>
    <row r="3" spans="1:9">
      <c r="A3" s="362" t="s">
        <v>248</v>
      </c>
      <c r="B3" s="362"/>
      <c r="C3" s="362"/>
      <c r="D3" s="362"/>
      <c r="E3" s="362"/>
      <c r="F3" s="362"/>
      <c r="G3" s="362"/>
      <c r="H3" s="362"/>
    </row>
    <row r="6" spans="1:9">
      <c r="A6" s="363" t="s">
        <v>249</v>
      </c>
      <c r="B6" s="363"/>
      <c r="C6" s="363"/>
      <c r="D6" s="363"/>
      <c r="E6" s="363"/>
      <c r="F6" s="363"/>
      <c r="G6" s="363"/>
      <c r="H6" s="363"/>
    </row>
    <row r="9" spans="1:9" ht="15.75">
      <c r="A9" s="364" t="s">
        <v>401</v>
      </c>
      <c r="B9" s="364"/>
      <c r="C9" s="364"/>
      <c r="D9" s="364"/>
      <c r="E9" s="364"/>
      <c r="F9" s="364"/>
      <c r="G9" s="364"/>
      <c r="H9" s="364"/>
      <c r="I9"/>
    </row>
    <row r="10" spans="1:9">
      <c r="D10" s="157"/>
    </row>
    <row r="11" spans="1:9">
      <c r="C11" s="363" t="s">
        <v>251</v>
      </c>
      <c r="D11" s="363"/>
      <c r="E11" s="363"/>
      <c r="F11" s="363"/>
    </row>
    <row r="12" spans="1:9">
      <c r="B12" s="360" t="s">
        <v>252</v>
      </c>
      <c r="C12" s="360"/>
      <c r="D12" s="360"/>
      <c r="E12" s="360"/>
      <c r="F12" s="360"/>
      <c r="G12" s="360"/>
    </row>
    <row r="14" spans="1:9" ht="15" customHeight="1">
      <c r="A14" s="352" t="s">
        <v>253</v>
      </c>
      <c r="B14" s="352"/>
      <c r="C14" s="158">
        <v>45199</v>
      </c>
      <c r="D14" s="159"/>
      <c r="E14" s="159"/>
      <c r="F14" s="159"/>
      <c r="G14" s="159"/>
      <c r="H14" s="159"/>
      <c r="I14"/>
    </row>
    <row r="15" spans="1:9">
      <c r="A15" s="355" t="s">
        <v>402</v>
      </c>
      <c r="B15" s="355"/>
      <c r="C15" s="355"/>
      <c r="D15" s="355"/>
      <c r="E15" s="355"/>
      <c r="F15" s="355"/>
      <c r="G15" s="355"/>
      <c r="H15" s="355"/>
    </row>
    <row r="16" spans="1:9" ht="28.5">
      <c r="A16" s="168" t="s">
        <v>255</v>
      </c>
      <c r="B16" s="168" t="s">
        <v>256</v>
      </c>
      <c r="C16" s="356" t="s">
        <v>257</v>
      </c>
      <c r="D16" s="357"/>
      <c r="E16" s="358"/>
      <c r="F16" s="168" t="s">
        <v>258</v>
      </c>
      <c r="G16" s="169" t="s">
        <v>259</v>
      </c>
      <c r="H16" s="169" t="s">
        <v>260</v>
      </c>
      <c r="I16"/>
    </row>
    <row r="17" spans="1:8">
      <c r="A17" s="160">
        <v>1</v>
      </c>
      <c r="B17" s="161" t="s">
        <v>234</v>
      </c>
      <c r="C17" s="359" t="s">
        <v>262</v>
      </c>
      <c r="D17" s="359"/>
      <c r="E17" s="359"/>
      <c r="F17" s="162" t="s">
        <v>266</v>
      </c>
      <c r="G17" s="163">
        <v>1</v>
      </c>
      <c r="H17" s="164">
        <v>81.02</v>
      </c>
    </row>
    <row r="18" spans="1:8">
      <c r="A18" s="160">
        <v>2</v>
      </c>
      <c r="B18" s="161" t="s">
        <v>234</v>
      </c>
      <c r="C18" s="359" t="s">
        <v>263</v>
      </c>
      <c r="D18" s="359"/>
      <c r="E18" s="359"/>
      <c r="F18" s="162" t="s">
        <v>266</v>
      </c>
      <c r="G18" s="163">
        <v>1</v>
      </c>
      <c r="H18" s="164">
        <v>122971.11</v>
      </c>
    </row>
    <row r="19" spans="1:8">
      <c r="A19" s="160">
        <v>3</v>
      </c>
      <c r="B19" s="161" t="s">
        <v>234</v>
      </c>
      <c r="C19" s="359" t="s">
        <v>403</v>
      </c>
      <c r="D19" s="359"/>
      <c r="E19" s="359"/>
      <c r="F19" s="162" t="s">
        <v>266</v>
      </c>
      <c r="G19" s="163">
        <v>1</v>
      </c>
      <c r="H19" s="164">
        <v>37063.42</v>
      </c>
    </row>
    <row r="20" spans="1:8">
      <c r="A20" s="160">
        <v>4</v>
      </c>
      <c r="B20" s="161" t="s">
        <v>234</v>
      </c>
      <c r="C20" s="359" t="s">
        <v>404</v>
      </c>
      <c r="D20" s="359"/>
      <c r="E20" s="359"/>
      <c r="F20" s="162" t="s">
        <v>266</v>
      </c>
      <c r="G20" s="163">
        <v>1</v>
      </c>
      <c r="H20" s="164">
        <v>63405.36</v>
      </c>
    </row>
    <row r="21" spans="1:8">
      <c r="A21" s="160">
        <v>5</v>
      </c>
      <c r="B21" s="161" t="s">
        <v>234</v>
      </c>
      <c r="C21" s="359" t="s">
        <v>405</v>
      </c>
      <c r="D21" s="359"/>
      <c r="E21" s="359"/>
      <c r="F21" s="162" t="s">
        <v>266</v>
      </c>
      <c r="G21" s="163">
        <v>1</v>
      </c>
      <c r="H21" s="164">
        <v>916.27</v>
      </c>
    </row>
    <row r="22" spans="1:8">
      <c r="A22" s="160"/>
      <c r="B22" s="161"/>
      <c r="C22" s="354" t="s">
        <v>264</v>
      </c>
      <c r="D22" s="354"/>
      <c r="E22" s="354"/>
      <c r="F22" s="165" t="s">
        <v>266</v>
      </c>
      <c r="G22" s="166">
        <v>1</v>
      </c>
      <c r="H22" s="167">
        <f>0+H17+H18+H19+H20</f>
        <v>223520.90999999997</v>
      </c>
    </row>
    <row r="23" spans="1:8">
      <c r="C23" s="351"/>
      <c r="D23" s="351"/>
      <c r="E23" s="351"/>
    </row>
    <row r="25" spans="1:8">
      <c r="A25" s="352" t="s">
        <v>225</v>
      </c>
      <c r="B25" s="352"/>
      <c r="C25" s="352"/>
      <c r="D25" s="352"/>
      <c r="E25" s="353" t="s">
        <v>226</v>
      </c>
      <c r="F25" s="353"/>
      <c r="G25" s="353"/>
      <c r="H25" s="353"/>
    </row>
    <row r="26" spans="1:8">
      <c r="E26" s="350" t="s">
        <v>265</v>
      </c>
      <c r="F26" s="350"/>
      <c r="G26" s="350"/>
      <c r="H26" s="350"/>
    </row>
    <row r="29" spans="1:8">
      <c r="A29" s="352" t="s">
        <v>232</v>
      </c>
      <c r="B29" s="352"/>
      <c r="C29" s="352"/>
      <c r="D29" s="352"/>
      <c r="E29" s="353" t="s">
        <v>230</v>
      </c>
      <c r="F29" s="353"/>
      <c r="G29" s="353"/>
      <c r="H29" s="353"/>
    </row>
    <row r="30" spans="1:8">
      <c r="E30" s="350" t="s">
        <v>265</v>
      </c>
      <c r="F30" s="350"/>
      <c r="G30" s="350"/>
      <c r="H30" s="350"/>
    </row>
  </sheetData>
  <mergeCells count="22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26:H26"/>
    <mergeCell ref="A29:D29"/>
    <mergeCell ref="E29:H29"/>
    <mergeCell ref="E30:H30"/>
    <mergeCell ref="C20:E20"/>
    <mergeCell ref="C21:E21"/>
    <mergeCell ref="C22:E22"/>
    <mergeCell ref="C23:E23"/>
    <mergeCell ref="A25:D25"/>
    <mergeCell ref="E25:H2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97B7C-8BBA-4844-88FD-37D3A5BB1E0B}">
  <sheetPr>
    <pageSetUpPr fitToPage="1"/>
  </sheetPr>
  <dimension ref="A2:I30"/>
  <sheetViews>
    <sheetView workbookViewId="0">
      <selection activeCell="P30" sqref="P30"/>
    </sheetView>
  </sheetViews>
  <sheetFormatPr defaultRowHeight="15"/>
  <cols>
    <col min="1" max="1" width="6.42578125" style="156" customWidth="1"/>
    <col min="2" max="2" width="13.7109375" style="156" customWidth="1"/>
    <col min="3" max="3" width="11.5703125" style="156" customWidth="1"/>
    <col min="4" max="4" width="9.140625" style="156"/>
    <col min="5" max="5" width="7.140625" style="156" customWidth="1"/>
    <col min="6" max="6" width="13.7109375" style="156" customWidth="1"/>
    <col min="7" max="7" width="10" style="156" customWidth="1"/>
    <col min="8" max="8" width="13.5703125" style="156" customWidth="1"/>
    <col min="9" max="9" width="9.140625" style="156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61" t="s">
        <v>247</v>
      </c>
      <c r="B2" s="361"/>
      <c r="C2" s="361"/>
      <c r="D2" s="361"/>
      <c r="E2" s="361"/>
      <c r="F2" s="361"/>
      <c r="G2" s="361"/>
      <c r="H2" s="361"/>
    </row>
    <row r="3" spans="1:9">
      <c r="A3" s="362" t="s">
        <v>248</v>
      </c>
      <c r="B3" s="362"/>
      <c r="C3" s="362"/>
      <c r="D3" s="362"/>
      <c r="E3" s="362"/>
      <c r="F3" s="362"/>
      <c r="G3" s="362"/>
      <c r="H3" s="362"/>
    </row>
    <row r="6" spans="1:9">
      <c r="A6" s="363" t="s">
        <v>249</v>
      </c>
      <c r="B6" s="363"/>
      <c r="C6" s="363"/>
      <c r="D6" s="363"/>
      <c r="E6" s="363"/>
      <c r="F6" s="363"/>
      <c r="G6" s="363"/>
      <c r="H6" s="363"/>
    </row>
    <row r="9" spans="1:9" ht="15.75">
      <c r="A9" s="364" t="s">
        <v>401</v>
      </c>
      <c r="B9" s="364"/>
      <c r="C9" s="364"/>
      <c r="D9" s="364"/>
      <c r="E9" s="364"/>
      <c r="F9" s="364"/>
      <c r="G9" s="364"/>
      <c r="H9" s="364"/>
      <c r="I9"/>
    </row>
    <row r="10" spans="1:9">
      <c r="D10" s="157"/>
    </row>
    <row r="11" spans="1:9">
      <c r="C11" s="363" t="s">
        <v>251</v>
      </c>
      <c r="D11" s="363"/>
      <c r="E11" s="363"/>
      <c r="F11" s="363"/>
    </row>
    <row r="12" spans="1:9">
      <c r="B12" s="360" t="s">
        <v>252</v>
      </c>
      <c r="C12" s="360"/>
      <c r="D12" s="360"/>
      <c r="E12" s="360"/>
      <c r="F12" s="360"/>
      <c r="G12" s="360"/>
    </row>
    <row r="14" spans="1:9" ht="15" customHeight="1">
      <c r="A14" s="352" t="s">
        <v>253</v>
      </c>
      <c r="B14" s="352"/>
      <c r="C14" s="158">
        <v>45199</v>
      </c>
      <c r="D14" s="159"/>
      <c r="E14" s="159"/>
      <c r="F14" s="159"/>
      <c r="G14" s="159"/>
      <c r="H14" s="159"/>
      <c r="I14"/>
    </row>
    <row r="15" spans="1:9">
      <c r="A15" s="355" t="s">
        <v>402</v>
      </c>
      <c r="B15" s="355"/>
      <c r="C15" s="355"/>
      <c r="D15" s="355"/>
      <c r="E15" s="355"/>
      <c r="F15" s="355"/>
      <c r="G15" s="355"/>
      <c r="H15" s="355"/>
    </row>
    <row r="16" spans="1:9" ht="28.5">
      <c r="A16" s="168" t="s">
        <v>255</v>
      </c>
      <c r="B16" s="168" t="s">
        <v>256</v>
      </c>
      <c r="C16" s="356" t="s">
        <v>257</v>
      </c>
      <c r="D16" s="357"/>
      <c r="E16" s="358"/>
      <c r="F16" s="168" t="s">
        <v>258</v>
      </c>
      <c r="G16" s="169" t="s">
        <v>259</v>
      </c>
      <c r="H16" s="169" t="s">
        <v>260</v>
      </c>
      <c r="I16"/>
    </row>
    <row r="17" spans="1:8">
      <c r="A17" s="160">
        <v>1</v>
      </c>
      <c r="B17" s="161" t="s">
        <v>234</v>
      </c>
      <c r="C17" s="359" t="s">
        <v>262</v>
      </c>
      <c r="D17" s="359"/>
      <c r="E17" s="359"/>
      <c r="F17" s="162" t="s">
        <v>23</v>
      </c>
      <c r="G17" s="163" t="s">
        <v>23</v>
      </c>
      <c r="H17" s="164">
        <v>81.02</v>
      </c>
    </row>
    <row r="18" spans="1:8">
      <c r="A18" s="160">
        <v>2</v>
      </c>
      <c r="B18" s="161" t="s">
        <v>234</v>
      </c>
      <c r="C18" s="359" t="s">
        <v>263</v>
      </c>
      <c r="D18" s="359"/>
      <c r="E18" s="359"/>
      <c r="F18" s="162" t="s">
        <v>23</v>
      </c>
      <c r="G18" s="163" t="s">
        <v>23</v>
      </c>
      <c r="H18" s="164">
        <v>122971.11</v>
      </c>
    </row>
    <row r="19" spans="1:8">
      <c r="A19" s="160">
        <v>3</v>
      </c>
      <c r="B19" s="161" t="s">
        <v>234</v>
      </c>
      <c r="C19" s="359" t="s">
        <v>403</v>
      </c>
      <c r="D19" s="359"/>
      <c r="E19" s="359"/>
      <c r="F19" s="162" t="s">
        <v>23</v>
      </c>
      <c r="G19" s="163" t="s">
        <v>23</v>
      </c>
      <c r="H19" s="164">
        <v>37063.42</v>
      </c>
    </row>
    <row r="20" spans="1:8">
      <c r="A20" s="160">
        <v>4</v>
      </c>
      <c r="B20" s="161" t="s">
        <v>234</v>
      </c>
      <c r="C20" s="359" t="s">
        <v>404</v>
      </c>
      <c r="D20" s="359"/>
      <c r="E20" s="359"/>
      <c r="F20" s="162" t="s">
        <v>23</v>
      </c>
      <c r="G20" s="163" t="s">
        <v>23</v>
      </c>
      <c r="H20" s="164">
        <v>63405.36</v>
      </c>
    </row>
    <row r="21" spans="1:8">
      <c r="A21" s="160">
        <v>5</v>
      </c>
      <c r="B21" s="161" t="s">
        <v>234</v>
      </c>
      <c r="C21" s="359" t="s">
        <v>405</v>
      </c>
      <c r="D21" s="359"/>
      <c r="E21" s="359"/>
      <c r="F21" s="162" t="s">
        <v>23</v>
      </c>
      <c r="G21" s="163" t="s">
        <v>23</v>
      </c>
      <c r="H21" s="164">
        <v>916.27</v>
      </c>
    </row>
    <row r="22" spans="1:8">
      <c r="A22" s="160"/>
      <c r="B22" s="161"/>
      <c r="C22" s="354" t="s">
        <v>264</v>
      </c>
      <c r="D22" s="354"/>
      <c r="E22" s="354"/>
      <c r="F22" s="165" t="s">
        <v>23</v>
      </c>
      <c r="G22" s="166" t="s">
        <v>23</v>
      </c>
      <c r="H22" s="167">
        <f>0+H17+H18+H19+H20</f>
        <v>223520.90999999997</v>
      </c>
    </row>
    <row r="23" spans="1:8">
      <c r="C23" s="351"/>
      <c r="D23" s="351"/>
      <c r="E23" s="351"/>
    </row>
    <row r="25" spans="1:8">
      <c r="A25" s="352" t="s">
        <v>225</v>
      </c>
      <c r="B25" s="352"/>
      <c r="C25" s="352"/>
      <c r="D25" s="352"/>
      <c r="E25" s="353" t="s">
        <v>226</v>
      </c>
      <c r="F25" s="353"/>
      <c r="G25" s="353"/>
      <c r="H25" s="353"/>
    </row>
    <row r="26" spans="1:8">
      <c r="E26" s="350" t="s">
        <v>265</v>
      </c>
      <c r="F26" s="350"/>
      <c r="G26" s="350"/>
      <c r="H26" s="350"/>
    </row>
    <row r="29" spans="1:8" ht="30" customHeight="1">
      <c r="A29" s="352" t="s">
        <v>232</v>
      </c>
      <c r="B29" s="352"/>
      <c r="C29" s="352"/>
      <c r="D29" s="352"/>
      <c r="E29" s="353" t="s">
        <v>230</v>
      </c>
      <c r="F29" s="353"/>
      <c r="G29" s="353"/>
      <c r="H29" s="353"/>
    </row>
    <row r="30" spans="1:8">
      <c r="E30" s="350" t="s">
        <v>265</v>
      </c>
      <c r="F30" s="350"/>
      <c r="G30" s="350"/>
      <c r="H30" s="350"/>
    </row>
  </sheetData>
  <mergeCells count="22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E26:H26"/>
    <mergeCell ref="A29:D29"/>
    <mergeCell ref="E29:H29"/>
    <mergeCell ref="E30:H30"/>
    <mergeCell ref="C20:E20"/>
    <mergeCell ref="C21:E21"/>
    <mergeCell ref="C22:E22"/>
    <mergeCell ref="C23:E23"/>
    <mergeCell ref="A25:D25"/>
    <mergeCell ref="E25:H2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7F892-77E4-4009-92A8-A077B293D460}">
  <sheetPr>
    <pageSetUpPr fitToPage="1"/>
  </sheetPr>
  <dimension ref="A1:L98"/>
  <sheetViews>
    <sheetView topLeftCell="A27" workbookViewId="0">
      <selection activeCell="P21" sqref="P21"/>
    </sheetView>
  </sheetViews>
  <sheetFormatPr defaultRowHeight="15"/>
  <cols>
    <col min="1" max="2" width="1.85546875" style="314" customWidth="1"/>
    <col min="3" max="3" width="1.5703125" style="314" customWidth="1"/>
    <col min="4" max="4" width="2.28515625" style="314" customWidth="1"/>
    <col min="5" max="5" width="2" style="314" customWidth="1"/>
    <col min="6" max="6" width="2.42578125" style="314" customWidth="1"/>
    <col min="7" max="7" width="35.85546875" style="315" customWidth="1"/>
    <col min="8" max="8" width="3.42578125" style="267" customWidth="1"/>
    <col min="9" max="10" width="10.7109375" style="315" customWidth="1"/>
    <col min="11" max="11" width="13.28515625" style="315" customWidth="1"/>
    <col min="12" max="12" width="9.140625" style="265"/>
    <col min="257" max="258" width="1.85546875" customWidth="1"/>
    <col min="259" max="259" width="1.5703125" customWidth="1"/>
    <col min="260" max="260" width="2.28515625" customWidth="1"/>
    <col min="261" max="261" width="2" customWidth="1"/>
    <col min="262" max="262" width="2.42578125" customWidth="1"/>
    <col min="263" max="263" width="35.85546875" customWidth="1"/>
    <col min="264" max="264" width="3.42578125" customWidth="1"/>
    <col min="265" max="266" width="10.7109375" customWidth="1"/>
    <col min="267" max="267" width="13.28515625" customWidth="1"/>
    <col min="513" max="514" width="1.85546875" customWidth="1"/>
    <col min="515" max="515" width="1.5703125" customWidth="1"/>
    <col min="516" max="516" width="2.28515625" customWidth="1"/>
    <col min="517" max="517" width="2" customWidth="1"/>
    <col min="518" max="518" width="2.42578125" customWidth="1"/>
    <col min="519" max="519" width="35.85546875" customWidth="1"/>
    <col min="520" max="520" width="3.42578125" customWidth="1"/>
    <col min="521" max="522" width="10.7109375" customWidth="1"/>
    <col min="523" max="523" width="13.28515625" customWidth="1"/>
    <col min="769" max="770" width="1.85546875" customWidth="1"/>
    <col min="771" max="771" width="1.5703125" customWidth="1"/>
    <col min="772" max="772" width="2.28515625" customWidth="1"/>
    <col min="773" max="773" width="2" customWidth="1"/>
    <col min="774" max="774" width="2.42578125" customWidth="1"/>
    <col min="775" max="775" width="35.85546875" customWidth="1"/>
    <col min="776" max="776" width="3.42578125" customWidth="1"/>
    <col min="777" max="778" width="10.7109375" customWidth="1"/>
    <col min="779" max="779" width="13.28515625" customWidth="1"/>
    <col min="1025" max="1026" width="1.85546875" customWidth="1"/>
    <col min="1027" max="1027" width="1.5703125" customWidth="1"/>
    <col min="1028" max="1028" width="2.28515625" customWidth="1"/>
    <col min="1029" max="1029" width="2" customWidth="1"/>
    <col min="1030" max="1030" width="2.42578125" customWidth="1"/>
    <col min="1031" max="1031" width="35.85546875" customWidth="1"/>
    <col min="1032" max="1032" width="3.42578125" customWidth="1"/>
    <col min="1033" max="1034" width="10.7109375" customWidth="1"/>
    <col min="1035" max="1035" width="13.28515625" customWidth="1"/>
    <col min="1281" max="1282" width="1.85546875" customWidth="1"/>
    <col min="1283" max="1283" width="1.5703125" customWidth="1"/>
    <col min="1284" max="1284" width="2.28515625" customWidth="1"/>
    <col min="1285" max="1285" width="2" customWidth="1"/>
    <col min="1286" max="1286" width="2.42578125" customWidth="1"/>
    <col min="1287" max="1287" width="35.85546875" customWidth="1"/>
    <col min="1288" max="1288" width="3.42578125" customWidth="1"/>
    <col min="1289" max="1290" width="10.7109375" customWidth="1"/>
    <col min="1291" max="1291" width="13.28515625" customWidth="1"/>
    <col min="1537" max="1538" width="1.85546875" customWidth="1"/>
    <col min="1539" max="1539" width="1.5703125" customWidth="1"/>
    <col min="1540" max="1540" width="2.28515625" customWidth="1"/>
    <col min="1541" max="1541" width="2" customWidth="1"/>
    <col min="1542" max="1542" width="2.42578125" customWidth="1"/>
    <col min="1543" max="1543" width="35.85546875" customWidth="1"/>
    <col min="1544" max="1544" width="3.42578125" customWidth="1"/>
    <col min="1545" max="1546" width="10.7109375" customWidth="1"/>
    <col min="1547" max="1547" width="13.28515625" customWidth="1"/>
    <col min="1793" max="1794" width="1.85546875" customWidth="1"/>
    <col min="1795" max="1795" width="1.5703125" customWidth="1"/>
    <col min="1796" max="1796" width="2.28515625" customWidth="1"/>
    <col min="1797" max="1797" width="2" customWidth="1"/>
    <col min="1798" max="1798" width="2.42578125" customWidth="1"/>
    <col min="1799" max="1799" width="35.85546875" customWidth="1"/>
    <col min="1800" max="1800" width="3.42578125" customWidth="1"/>
    <col min="1801" max="1802" width="10.7109375" customWidth="1"/>
    <col min="1803" max="1803" width="13.28515625" customWidth="1"/>
    <col min="2049" max="2050" width="1.85546875" customWidth="1"/>
    <col min="2051" max="2051" width="1.5703125" customWidth="1"/>
    <col min="2052" max="2052" width="2.28515625" customWidth="1"/>
    <col min="2053" max="2053" width="2" customWidth="1"/>
    <col min="2054" max="2054" width="2.42578125" customWidth="1"/>
    <col min="2055" max="2055" width="35.85546875" customWidth="1"/>
    <col min="2056" max="2056" width="3.42578125" customWidth="1"/>
    <col min="2057" max="2058" width="10.7109375" customWidth="1"/>
    <col min="2059" max="2059" width="13.28515625" customWidth="1"/>
    <col min="2305" max="2306" width="1.85546875" customWidth="1"/>
    <col min="2307" max="2307" width="1.5703125" customWidth="1"/>
    <col min="2308" max="2308" width="2.28515625" customWidth="1"/>
    <col min="2309" max="2309" width="2" customWidth="1"/>
    <col min="2310" max="2310" width="2.42578125" customWidth="1"/>
    <col min="2311" max="2311" width="35.85546875" customWidth="1"/>
    <col min="2312" max="2312" width="3.42578125" customWidth="1"/>
    <col min="2313" max="2314" width="10.7109375" customWidth="1"/>
    <col min="2315" max="2315" width="13.28515625" customWidth="1"/>
    <col min="2561" max="2562" width="1.85546875" customWidth="1"/>
    <col min="2563" max="2563" width="1.5703125" customWidth="1"/>
    <col min="2564" max="2564" width="2.28515625" customWidth="1"/>
    <col min="2565" max="2565" width="2" customWidth="1"/>
    <col min="2566" max="2566" width="2.42578125" customWidth="1"/>
    <col min="2567" max="2567" width="35.85546875" customWidth="1"/>
    <col min="2568" max="2568" width="3.42578125" customWidth="1"/>
    <col min="2569" max="2570" width="10.7109375" customWidth="1"/>
    <col min="2571" max="2571" width="13.28515625" customWidth="1"/>
    <col min="2817" max="2818" width="1.85546875" customWidth="1"/>
    <col min="2819" max="2819" width="1.5703125" customWidth="1"/>
    <col min="2820" max="2820" width="2.28515625" customWidth="1"/>
    <col min="2821" max="2821" width="2" customWidth="1"/>
    <col min="2822" max="2822" width="2.42578125" customWidth="1"/>
    <col min="2823" max="2823" width="35.85546875" customWidth="1"/>
    <col min="2824" max="2824" width="3.42578125" customWidth="1"/>
    <col min="2825" max="2826" width="10.7109375" customWidth="1"/>
    <col min="2827" max="2827" width="13.28515625" customWidth="1"/>
    <col min="3073" max="3074" width="1.85546875" customWidth="1"/>
    <col min="3075" max="3075" width="1.5703125" customWidth="1"/>
    <col min="3076" max="3076" width="2.28515625" customWidth="1"/>
    <col min="3077" max="3077" width="2" customWidth="1"/>
    <col min="3078" max="3078" width="2.42578125" customWidth="1"/>
    <col min="3079" max="3079" width="35.85546875" customWidth="1"/>
    <col min="3080" max="3080" width="3.42578125" customWidth="1"/>
    <col min="3081" max="3082" width="10.7109375" customWidth="1"/>
    <col min="3083" max="3083" width="13.28515625" customWidth="1"/>
    <col min="3329" max="3330" width="1.85546875" customWidth="1"/>
    <col min="3331" max="3331" width="1.5703125" customWidth="1"/>
    <col min="3332" max="3332" width="2.28515625" customWidth="1"/>
    <col min="3333" max="3333" width="2" customWidth="1"/>
    <col min="3334" max="3334" width="2.42578125" customWidth="1"/>
    <col min="3335" max="3335" width="35.85546875" customWidth="1"/>
    <col min="3336" max="3336" width="3.42578125" customWidth="1"/>
    <col min="3337" max="3338" width="10.7109375" customWidth="1"/>
    <col min="3339" max="3339" width="13.28515625" customWidth="1"/>
    <col min="3585" max="3586" width="1.85546875" customWidth="1"/>
    <col min="3587" max="3587" width="1.5703125" customWidth="1"/>
    <col min="3588" max="3588" width="2.28515625" customWidth="1"/>
    <col min="3589" max="3589" width="2" customWidth="1"/>
    <col min="3590" max="3590" width="2.42578125" customWidth="1"/>
    <col min="3591" max="3591" width="35.85546875" customWidth="1"/>
    <col min="3592" max="3592" width="3.42578125" customWidth="1"/>
    <col min="3593" max="3594" width="10.7109375" customWidth="1"/>
    <col min="3595" max="3595" width="13.28515625" customWidth="1"/>
    <col min="3841" max="3842" width="1.85546875" customWidth="1"/>
    <col min="3843" max="3843" width="1.5703125" customWidth="1"/>
    <col min="3844" max="3844" width="2.28515625" customWidth="1"/>
    <col min="3845" max="3845" width="2" customWidth="1"/>
    <col min="3846" max="3846" width="2.42578125" customWidth="1"/>
    <col min="3847" max="3847" width="35.85546875" customWidth="1"/>
    <col min="3848" max="3848" width="3.42578125" customWidth="1"/>
    <col min="3849" max="3850" width="10.7109375" customWidth="1"/>
    <col min="3851" max="3851" width="13.28515625" customWidth="1"/>
    <col min="4097" max="4098" width="1.85546875" customWidth="1"/>
    <col min="4099" max="4099" width="1.5703125" customWidth="1"/>
    <col min="4100" max="4100" width="2.28515625" customWidth="1"/>
    <col min="4101" max="4101" width="2" customWidth="1"/>
    <col min="4102" max="4102" width="2.42578125" customWidth="1"/>
    <col min="4103" max="4103" width="35.85546875" customWidth="1"/>
    <col min="4104" max="4104" width="3.42578125" customWidth="1"/>
    <col min="4105" max="4106" width="10.7109375" customWidth="1"/>
    <col min="4107" max="4107" width="13.28515625" customWidth="1"/>
    <col min="4353" max="4354" width="1.85546875" customWidth="1"/>
    <col min="4355" max="4355" width="1.5703125" customWidth="1"/>
    <col min="4356" max="4356" width="2.28515625" customWidth="1"/>
    <col min="4357" max="4357" width="2" customWidth="1"/>
    <col min="4358" max="4358" width="2.42578125" customWidth="1"/>
    <col min="4359" max="4359" width="35.85546875" customWidth="1"/>
    <col min="4360" max="4360" width="3.42578125" customWidth="1"/>
    <col min="4361" max="4362" width="10.7109375" customWidth="1"/>
    <col min="4363" max="4363" width="13.28515625" customWidth="1"/>
    <col min="4609" max="4610" width="1.85546875" customWidth="1"/>
    <col min="4611" max="4611" width="1.5703125" customWidth="1"/>
    <col min="4612" max="4612" width="2.28515625" customWidth="1"/>
    <col min="4613" max="4613" width="2" customWidth="1"/>
    <col min="4614" max="4614" width="2.42578125" customWidth="1"/>
    <col min="4615" max="4615" width="35.85546875" customWidth="1"/>
    <col min="4616" max="4616" width="3.42578125" customWidth="1"/>
    <col min="4617" max="4618" width="10.7109375" customWidth="1"/>
    <col min="4619" max="4619" width="13.28515625" customWidth="1"/>
    <col min="4865" max="4866" width="1.85546875" customWidth="1"/>
    <col min="4867" max="4867" width="1.5703125" customWidth="1"/>
    <col min="4868" max="4868" width="2.28515625" customWidth="1"/>
    <col min="4869" max="4869" width="2" customWidth="1"/>
    <col min="4870" max="4870" width="2.42578125" customWidth="1"/>
    <col min="4871" max="4871" width="35.85546875" customWidth="1"/>
    <col min="4872" max="4872" width="3.42578125" customWidth="1"/>
    <col min="4873" max="4874" width="10.7109375" customWidth="1"/>
    <col min="4875" max="4875" width="13.28515625" customWidth="1"/>
    <col min="5121" max="5122" width="1.85546875" customWidth="1"/>
    <col min="5123" max="5123" width="1.5703125" customWidth="1"/>
    <col min="5124" max="5124" width="2.28515625" customWidth="1"/>
    <col min="5125" max="5125" width="2" customWidth="1"/>
    <col min="5126" max="5126" width="2.42578125" customWidth="1"/>
    <col min="5127" max="5127" width="35.85546875" customWidth="1"/>
    <col min="5128" max="5128" width="3.42578125" customWidth="1"/>
    <col min="5129" max="5130" width="10.7109375" customWidth="1"/>
    <col min="5131" max="5131" width="13.28515625" customWidth="1"/>
    <col min="5377" max="5378" width="1.85546875" customWidth="1"/>
    <col min="5379" max="5379" width="1.5703125" customWidth="1"/>
    <col min="5380" max="5380" width="2.28515625" customWidth="1"/>
    <col min="5381" max="5381" width="2" customWidth="1"/>
    <col min="5382" max="5382" width="2.42578125" customWidth="1"/>
    <col min="5383" max="5383" width="35.85546875" customWidth="1"/>
    <col min="5384" max="5384" width="3.42578125" customWidth="1"/>
    <col min="5385" max="5386" width="10.7109375" customWidth="1"/>
    <col min="5387" max="5387" width="13.28515625" customWidth="1"/>
    <col min="5633" max="5634" width="1.85546875" customWidth="1"/>
    <col min="5635" max="5635" width="1.5703125" customWidth="1"/>
    <col min="5636" max="5636" width="2.28515625" customWidth="1"/>
    <col min="5637" max="5637" width="2" customWidth="1"/>
    <col min="5638" max="5638" width="2.42578125" customWidth="1"/>
    <col min="5639" max="5639" width="35.85546875" customWidth="1"/>
    <col min="5640" max="5640" width="3.42578125" customWidth="1"/>
    <col min="5641" max="5642" width="10.7109375" customWidth="1"/>
    <col min="5643" max="5643" width="13.28515625" customWidth="1"/>
    <col min="5889" max="5890" width="1.85546875" customWidth="1"/>
    <col min="5891" max="5891" width="1.5703125" customWidth="1"/>
    <col min="5892" max="5892" width="2.28515625" customWidth="1"/>
    <col min="5893" max="5893" width="2" customWidth="1"/>
    <col min="5894" max="5894" width="2.42578125" customWidth="1"/>
    <col min="5895" max="5895" width="35.85546875" customWidth="1"/>
    <col min="5896" max="5896" width="3.42578125" customWidth="1"/>
    <col min="5897" max="5898" width="10.7109375" customWidth="1"/>
    <col min="5899" max="5899" width="13.28515625" customWidth="1"/>
    <col min="6145" max="6146" width="1.85546875" customWidth="1"/>
    <col min="6147" max="6147" width="1.5703125" customWidth="1"/>
    <col min="6148" max="6148" width="2.28515625" customWidth="1"/>
    <col min="6149" max="6149" width="2" customWidth="1"/>
    <col min="6150" max="6150" width="2.42578125" customWidth="1"/>
    <col min="6151" max="6151" width="35.85546875" customWidth="1"/>
    <col min="6152" max="6152" width="3.42578125" customWidth="1"/>
    <col min="6153" max="6154" width="10.7109375" customWidth="1"/>
    <col min="6155" max="6155" width="13.28515625" customWidth="1"/>
    <col min="6401" max="6402" width="1.85546875" customWidth="1"/>
    <col min="6403" max="6403" width="1.5703125" customWidth="1"/>
    <col min="6404" max="6404" width="2.28515625" customWidth="1"/>
    <col min="6405" max="6405" width="2" customWidth="1"/>
    <col min="6406" max="6406" width="2.42578125" customWidth="1"/>
    <col min="6407" max="6407" width="35.85546875" customWidth="1"/>
    <col min="6408" max="6408" width="3.42578125" customWidth="1"/>
    <col min="6409" max="6410" width="10.7109375" customWidth="1"/>
    <col min="6411" max="6411" width="13.28515625" customWidth="1"/>
    <col min="6657" max="6658" width="1.85546875" customWidth="1"/>
    <col min="6659" max="6659" width="1.5703125" customWidth="1"/>
    <col min="6660" max="6660" width="2.28515625" customWidth="1"/>
    <col min="6661" max="6661" width="2" customWidth="1"/>
    <col min="6662" max="6662" width="2.42578125" customWidth="1"/>
    <col min="6663" max="6663" width="35.85546875" customWidth="1"/>
    <col min="6664" max="6664" width="3.42578125" customWidth="1"/>
    <col min="6665" max="6666" width="10.7109375" customWidth="1"/>
    <col min="6667" max="6667" width="13.28515625" customWidth="1"/>
    <col min="6913" max="6914" width="1.85546875" customWidth="1"/>
    <col min="6915" max="6915" width="1.5703125" customWidth="1"/>
    <col min="6916" max="6916" width="2.28515625" customWidth="1"/>
    <col min="6917" max="6917" width="2" customWidth="1"/>
    <col min="6918" max="6918" width="2.42578125" customWidth="1"/>
    <col min="6919" max="6919" width="35.85546875" customWidth="1"/>
    <col min="6920" max="6920" width="3.42578125" customWidth="1"/>
    <col min="6921" max="6922" width="10.7109375" customWidth="1"/>
    <col min="6923" max="6923" width="13.28515625" customWidth="1"/>
    <col min="7169" max="7170" width="1.85546875" customWidth="1"/>
    <col min="7171" max="7171" width="1.5703125" customWidth="1"/>
    <col min="7172" max="7172" width="2.28515625" customWidth="1"/>
    <col min="7173" max="7173" width="2" customWidth="1"/>
    <col min="7174" max="7174" width="2.42578125" customWidth="1"/>
    <col min="7175" max="7175" width="35.85546875" customWidth="1"/>
    <col min="7176" max="7176" width="3.42578125" customWidth="1"/>
    <col min="7177" max="7178" width="10.7109375" customWidth="1"/>
    <col min="7179" max="7179" width="13.28515625" customWidth="1"/>
    <col min="7425" max="7426" width="1.85546875" customWidth="1"/>
    <col min="7427" max="7427" width="1.5703125" customWidth="1"/>
    <col min="7428" max="7428" width="2.28515625" customWidth="1"/>
    <col min="7429" max="7429" width="2" customWidth="1"/>
    <col min="7430" max="7430" width="2.42578125" customWidth="1"/>
    <col min="7431" max="7431" width="35.85546875" customWidth="1"/>
    <col min="7432" max="7432" width="3.42578125" customWidth="1"/>
    <col min="7433" max="7434" width="10.7109375" customWidth="1"/>
    <col min="7435" max="7435" width="13.28515625" customWidth="1"/>
    <col min="7681" max="7682" width="1.85546875" customWidth="1"/>
    <col min="7683" max="7683" width="1.5703125" customWidth="1"/>
    <col min="7684" max="7684" width="2.28515625" customWidth="1"/>
    <col min="7685" max="7685" width="2" customWidth="1"/>
    <col min="7686" max="7686" width="2.42578125" customWidth="1"/>
    <col min="7687" max="7687" width="35.85546875" customWidth="1"/>
    <col min="7688" max="7688" width="3.42578125" customWidth="1"/>
    <col min="7689" max="7690" width="10.7109375" customWidth="1"/>
    <col min="7691" max="7691" width="13.28515625" customWidth="1"/>
    <col min="7937" max="7938" width="1.85546875" customWidth="1"/>
    <col min="7939" max="7939" width="1.5703125" customWidth="1"/>
    <col min="7940" max="7940" width="2.28515625" customWidth="1"/>
    <col min="7941" max="7941" width="2" customWidth="1"/>
    <col min="7942" max="7942" width="2.42578125" customWidth="1"/>
    <col min="7943" max="7943" width="35.85546875" customWidth="1"/>
    <col min="7944" max="7944" width="3.42578125" customWidth="1"/>
    <col min="7945" max="7946" width="10.7109375" customWidth="1"/>
    <col min="7947" max="7947" width="13.28515625" customWidth="1"/>
    <col min="8193" max="8194" width="1.85546875" customWidth="1"/>
    <col min="8195" max="8195" width="1.5703125" customWidth="1"/>
    <col min="8196" max="8196" width="2.28515625" customWidth="1"/>
    <col min="8197" max="8197" width="2" customWidth="1"/>
    <col min="8198" max="8198" width="2.42578125" customWidth="1"/>
    <col min="8199" max="8199" width="35.85546875" customWidth="1"/>
    <col min="8200" max="8200" width="3.42578125" customWidth="1"/>
    <col min="8201" max="8202" width="10.7109375" customWidth="1"/>
    <col min="8203" max="8203" width="13.28515625" customWidth="1"/>
    <col min="8449" max="8450" width="1.85546875" customWidth="1"/>
    <col min="8451" max="8451" width="1.5703125" customWidth="1"/>
    <col min="8452" max="8452" width="2.28515625" customWidth="1"/>
    <col min="8453" max="8453" width="2" customWidth="1"/>
    <col min="8454" max="8454" width="2.42578125" customWidth="1"/>
    <col min="8455" max="8455" width="35.85546875" customWidth="1"/>
    <col min="8456" max="8456" width="3.42578125" customWidth="1"/>
    <col min="8457" max="8458" width="10.7109375" customWidth="1"/>
    <col min="8459" max="8459" width="13.28515625" customWidth="1"/>
    <col min="8705" max="8706" width="1.85546875" customWidth="1"/>
    <col min="8707" max="8707" width="1.5703125" customWidth="1"/>
    <col min="8708" max="8708" width="2.28515625" customWidth="1"/>
    <col min="8709" max="8709" width="2" customWidth="1"/>
    <col min="8710" max="8710" width="2.42578125" customWidth="1"/>
    <col min="8711" max="8711" width="35.85546875" customWidth="1"/>
    <col min="8712" max="8712" width="3.42578125" customWidth="1"/>
    <col min="8713" max="8714" width="10.7109375" customWidth="1"/>
    <col min="8715" max="8715" width="13.28515625" customWidth="1"/>
    <col min="8961" max="8962" width="1.85546875" customWidth="1"/>
    <col min="8963" max="8963" width="1.5703125" customWidth="1"/>
    <col min="8964" max="8964" width="2.28515625" customWidth="1"/>
    <col min="8965" max="8965" width="2" customWidth="1"/>
    <col min="8966" max="8966" width="2.42578125" customWidth="1"/>
    <col min="8967" max="8967" width="35.85546875" customWidth="1"/>
    <col min="8968" max="8968" width="3.42578125" customWidth="1"/>
    <col min="8969" max="8970" width="10.7109375" customWidth="1"/>
    <col min="8971" max="8971" width="13.28515625" customWidth="1"/>
    <col min="9217" max="9218" width="1.85546875" customWidth="1"/>
    <col min="9219" max="9219" width="1.5703125" customWidth="1"/>
    <col min="9220" max="9220" width="2.28515625" customWidth="1"/>
    <col min="9221" max="9221" width="2" customWidth="1"/>
    <col min="9222" max="9222" width="2.42578125" customWidth="1"/>
    <col min="9223" max="9223" width="35.85546875" customWidth="1"/>
    <col min="9224" max="9224" width="3.42578125" customWidth="1"/>
    <col min="9225" max="9226" width="10.7109375" customWidth="1"/>
    <col min="9227" max="9227" width="13.28515625" customWidth="1"/>
    <col min="9473" max="9474" width="1.85546875" customWidth="1"/>
    <col min="9475" max="9475" width="1.5703125" customWidth="1"/>
    <col min="9476" max="9476" width="2.28515625" customWidth="1"/>
    <col min="9477" max="9477" width="2" customWidth="1"/>
    <col min="9478" max="9478" width="2.42578125" customWidth="1"/>
    <col min="9479" max="9479" width="35.85546875" customWidth="1"/>
    <col min="9480" max="9480" width="3.42578125" customWidth="1"/>
    <col min="9481" max="9482" width="10.7109375" customWidth="1"/>
    <col min="9483" max="9483" width="13.28515625" customWidth="1"/>
    <col min="9729" max="9730" width="1.85546875" customWidth="1"/>
    <col min="9731" max="9731" width="1.5703125" customWidth="1"/>
    <col min="9732" max="9732" width="2.28515625" customWidth="1"/>
    <col min="9733" max="9733" width="2" customWidth="1"/>
    <col min="9734" max="9734" width="2.42578125" customWidth="1"/>
    <col min="9735" max="9735" width="35.85546875" customWidth="1"/>
    <col min="9736" max="9736" width="3.42578125" customWidth="1"/>
    <col min="9737" max="9738" width="10.7109375" customWidth="1"/>
    <col min="9739" max="9739" width="13.28515625" customWidth="1"/>
    <col min="9985" max="9986" width="1.85546875" customWidth="1"/>
    <col min="9987" max="9987" width="1.5703125" customWidth="1"/>
    <col min="9988" max="9988" width="2.28515625" customWidth="1"/>
    <col min="9989" max="9989" width="2" customWidth="1"/>
    <col min="9990" max="9990" width="2.42578125" customWidth="1"/>
    <col min="9991" max="9991" width="35.85546875" customWidth="1"/>
    <col min="9992" max="9992" width="3.42578125" customWidth="1"/>
    <col min="9993" max="9994" width="10.7109375" customWidth="1"/>
    <col min="9995" max="9995" width="13.28515625" customWidth="1"/>
    <col min="10241" max="10242" width="1.85546875" customWidth="1"/>
    <col min="10243" max="10243" width="1.5703125" customWidth="1"/>
    <col min="10244" max="10244" width="2.28515625" customWidth="1"/>
    <col min="10245" max="10245" width="2" customWidth="1"/>
    <col min="10246" max="10246" width="2.42578125" customWidth="1"/>
    <col min="10247" max="10247" width="35.85546875" customWidth="1"/>
    <col min="10248" max="10248" width="3.42578125" customWidth="1"/>
    <col min="10249" max="10250" width="10.7109375" customWidth="1"/>
    <col min="10251" max="10251" width="13.28515625" customWidth="1"/>
    <col min="10497" max="10498" width="1.85546875" customWidth="1"/>
    <col min="10499" max="10499" width="1.5703125" customWidth="1"/>
    <col min="10500" max="10500" width="2.28515625" customWidth="1"/>
    <col min="10501" max="10501" width="2" customWidth="1"/>
    <col min="10502" max="10502" width="2.42578125" customWidth="1"/>
    <col min="10503" max="10503" width="35.85546875" customWidth="1"/>
    <col min="10504" max="10504" width="3.42578125" customWidth="1"/>
    <col min="10505" max="10506" width="10.7109375" customWidth="1"/>
    <col min="10507" max="10507" width="13.28515625" customWidth="1"/>
    <col min="10753" max="10754" width="1.85546875" customWidth="1"/>
    <col min="10755" max="10755" width="1.5703125" customWidth="1"/>
    <col min="10756" max="10756" width="2.28515625" customWidth="1"/>
    <col min="10757" max="10757" width="2" customWidth="1"/>
    <col min="10758" max="10758" width="2.42578125" customWidth="1"/>
    <col min="10759" max="10759" width="35.85546875" customWidth="1"/>
    <col min="10760" max="10760" width="3.42578125" customWidth="1"/>
    <col min="10761" max="10762" width="10.7109375" customWidth="1"/>
    <col min="10763" max="10763" width="13.28515625" customWidth="1"/>
    <col min="11009" max="11010" width="1.85546875" customWidth="1"/>
    <col min="11011" max="11011" width="1.5703125" customWidth="1"/>
    <col min="11012" max="11012" width="2.28515625" customWidth="1"/>
    <col min="11013" max="11013" width="2" customWidth="1"/>
    <col min="11014" max="11014" width="2.42578125" customWidth="1"/>
    <col min="11015" max="11015" width="35.85546875" customWidth="1"/>
    <col min="11016" max="11016" width="3.42578125" customWidth="1"/>
    <col min="11017" max="11018" width="10.7109375" customWidth="1"/>
    <col min="11019" max="11019" width="13.28515625" customWidth="1"/>
    <col min="11265" max="11266" width="1.85546875" customWidth="1"/>
    <col min="11267" max="11267" width="1.5703125" customWidth="1"/>
    <col min="11268" max="11268" width="2.28515625" customWidth="1"/>
    <col min="11269" max="11269" width="2" customWidth="1"/>
    <col min="11270" max="11270" width="2.42578125" customWidth="1"/>
    <col min="11271" max="11271" width="35.85546875" customWidth="1"/>
    <col min="11272" max="11272" width="3.42578125" customWidth="1"/>
    <col min="11273" max="11274" width="10.7109375" customWidth="1"/>
    <col min="11275" max="11275" width="13.28515625" customWidth="1"/>
    <col min="11521" max="11522" width="1.85546875" customWidth="1"/>
    <col min="11523" max="11523" width="1.5703125" customWidth="1"/>
    <col min="11524" max="11524" width="2.28515625" customWidth="1"/>
    <col min="11525" max="11525" width="2" customWidth="1"/>
    <col min="11526" max="11526" width="2.42578125" customWidth="1"/>
    <col min="11527" max="11527" width="35.85546875" customWidth="1"/>
    <col min="11528" max="11528" width="3.42578125" customWidth="1"/>
    <col min="11529" max="11530" width="10.7109375" customWidth="1"/>
    <col min="11531" max="11531" width="13.28515625" customWidth="1"/>
    <col min="11777" max="11778" width="1.85546875" customWidth="1"/>
    <col min="11779" max="11779" width="1.5703125" customWidth="1"/>
    <col min="11780" max="11780" width="2.28515625" customWidth="1"/>
    <col min="11781" max="11781" width="2" customWidth="1"/>
    <col min="11782" max="11782" width="2.42578125" customWidth="1"/>
    <col min="11783" max="11783" width="35.85546875" customWidth="1"/>
    <col min="11784" max="11784" width="3.42578125" customWidth="1"/>
    <col min="11785" max="11786" width="10.7109375" customWidth="1"/>
    <col min="11787" max="11787" width="13.28515625" customWidth="1"/>
    <col min="12033" max="12034" width="1.85546875" customWidth="1"/>
    <col min="12035" max="12035" width="1.5703125" customWidth="1"/>
    <col min="12036" max="12036" width="2.28515625" customWidth="1"/>
    <col min="12037" max="12037" width="2" customWidth="1"/>
    <col min="12038" max="12038" width="2.42578125" customWidth="1"/>
    <col min="12039" max="12039" width="35.85546875" customWidth="1"/>
    <col min="12040" max="12040" width="3.42578125" customWidth="1"/>
    <col min="12041" max="12042" width="10.7109375" customWidth="1"/>
    <col min="12043" max="12043" width="13.28515625" customWidth="1"/>
    <col min="12289" max="12290" width="1.85546875" customWidth="1"/>
    <col min="12291" max="12291" width="1.5703125" customWidth="1"/>
    <col min="12292" max="12292" width="2.28515625" customWidth="1"/>
    <col min="12293" max="12293" width="2" customWidth="1"/>
    <col min="12294" max="12294" width="2.42578125" customWidth="1"/>
    <col min="12295" max="12295" width="35.85546875" customWidth="1"/>
    <col min="12296" max="12296" width="3.42578125" customWidth="1"/>
    <col min="12297" max="12298" width="10.7109375" customWidth="1"/>
    <col min="12299" max="12299" width="13.28515625" customWidth="1"/>
    <col min="12545" max="12546" width="1.85546875" customWidth="1"/>
    <col min="12547" max="12547" width="1.5703125" customWidth="1"/>
    <col min="12548" max="12548" width="2.28515625" customWidth="1"/>
    <col min="12549" max="12549" width="2" customWidth="1"/>
    <col min="12550" max="12550" width="2.42578125" customWidth="1"/>
    <col min="12551" max="12551" width="35.85546875" customWidth="1"/>
    <col min="12552" max="12552" width="3.42578125" customWidth="1"/>
    <col min="12553" max="12554" width="10.7109375" customWidth="1"/>
    <col min="12555" max="12555" width="13.28515625" customWidth="1"/>
    <col min="12801" max="12802" width="1.85546875" customWidth="1"/>
    <col min="12803" max="12803" width="1.5703125" customWidth="1"/>
    <col min="12804" max="12804" width="2.28515625" customWidth="1"/>
    <col min="12805" max="12805" width="2" customWidth="1"/>
    <col min="12806" max="12806" width="2.42578125" customWidth="1"/>
    <col min="12807" max="12807" width="35.85546875" customWidth="1"/>
    <col min="12808" max="12808" width="3.42578125" customWidth="1"/>
    <col min="12809" max="12810" width="10.7109375" customWidth="1"/>
    <col min="12811" max="12811" width="13.28515625" customWidth="1"/>
    <col min="13057" max="13058" width="1.85546875" customWidth="1"/>
    <col min="13059" max="13059" width="1.5703125" customWidth="1"/>
    <col min="13060" max="13060" width="2.28515625" customWidth="1"/>
    <col min="13061" max="13061" width="2" customWidth="1"/>
    <col min="13062" max="13062" width="2.42578125" customWidth="1"/>
    <col min="13063" max="13063" width="35.85546875" customWidth="1"/>
    <col min="13064" max="13064" width="3.42578125" customWidth="1"/>
    <col min="13065" max="13066" width="10.7109375" customWidth="1"/>
    <col min="13067" max="13067" width="13.28515625" customWidth="1"/>
    <col min="13313" max="13314" width="1.85546875" customWidth="1"/>
    <col min="13315" max="13315" width="1.5703125" customWidth="1"/>
    <col min="13316" max="13316" width="2.28515625" customWidth="1"/>
    <col min="13317" max="13317" width="2" customWidth="1"/>
    <col min="13318" max="13318" width="2.42578125" customWidth="1"/>
    <col min="13319" max="13319" width="35.85546875" customWidth="1"/>
    <col min="13320" max="13320" width="3.42578125" customWidth="1"/>
    <col min="13321" max="13322" width="10.7109375" customWidth="1"/>
    <col min="13323" max="13323" width="13.28515625" customWidth="1"/>
    <col min="13569" max="13570" width="1.85546875" customWidth="1"/>
    <col min="13571" max="13571" width="1.5703125" customWidth="1"/>
    <col min="13572" max="13572" width="2.28515625" customWidth="1"/>
    <col min="13573" max="13573" width="2" customWidth="1"/>
    <col min="13574" max="13574" width="2.42578125" customWidth="1"/>
    <col min="13575" max="13575" width="35.85546875" customWidth="1"/>
    <col min="13576" max="13576" width="3.42578125" customWidth="1"/>
    <col min="13577" max="13578" width="10.7109375" customWidth="1"/>
    <col min="13579" max="13579" width="13.28515625" customWidth="1"/>
    <col min="13825" max="13826" width="1.85546875" customWidth="1"/>
    <col min="13827" max="13827" width="1.5703125" customWidth="1"/>
    <col min="13828" max="13828" width="2.28515625" customWidth="1"/>
    <col min="13829" max="13829" width="2" customWidth="1"/>
    <col min="13830" max="13830" width="2.42578125" customWidth="1"/>
    <col min="13831" max="13831" width="35.85546875" customWidth="1"/>
    <col min="13832" max="13832" width="3.42578125" customWidth="1"/>
    <col min="13833" max="13834" width="10.7109375" customWidth="1"/>
    <col min="13835" max="13835" width="13.28515625" customWidth="1"/>
    <col min="14081" max="14082" width="1.85546875" customWidth="1"/>
    <col min="14083" max="14083" width="1.5703125" customWidth="1"/>
    <col min="14084" max="14084" width="2.28515625" customWidth="1"/>
    <col min="14085" max="14085" width="2" customWidth="1"/>
    <col min="14086" max="14086" width="2.42578125" customWidth="1"/>
    <col min="14087" max="14087" width="35.85546875" customWidth="1"/>
    <col min="14088" max="14088" width="3.42578125" customWidth="1"/>
    <col min="14089" max="14090" width="10.7109375" customWidth="1"/>
    <col min="14091" max="14091" width="13.28515625" customWidth="1"/>
    <col min="14337" max="14338" width="1.85546875" customWidth="1"/>
    <col min="14339" max="14339" width="1.5703125" customWidth="1"/>
    <col min="14340" max="14340" width="2.28515625" customWidth="1"/>
    <col min="14341" max="14341" width="2" customWidth="1"/>
    <col min="14342" max="14342" width="2.42578125" customWidth="1"/>
    <col min="14343" max="14343" width="35.85546875" customWidth="1"/>
    <col min="14344" max="14344" width="3.42578125" customWidth="1"/>
    <col min="14345" max="14346" width="10.7109375" customWidth="1"/>
    <col min="14347" max="14347" width="13.28515625" customWidth="1"/>
    <col min="14593" max="14594" width="1.85546875" customWidth="1"/>
    <col min="14595" max="14595" width="1.5703125" customWidth="1"/>
    <col min="14596" max="14596" width="2.28515625" customWidth="1"/>
    <col min="14597" max="14597" width="2" customWidth="1"/>
    <col min="14598" max="14598" width="2.42578125" customWidth="1"/>
    <col min="14599" max="14599" width="35.85546875" customWidth="1"/>
    <col min="14600" max="14600" width="3.42578125" customWidth="1"/>
    <col min="14601" max="14602" width="10.7109375" customWidth="1"/>
    <col min="14603" max="14603" width="13.28515625" customWidth="1"/>
    <col min="14849" max="14850" width="1.85546875" customWidth="1"/>
    <col min="14851" max="14851" width="1.5703125" customWidth="1"/>
    <col min="14852" max="14852" width="2.28515625" customWidth="1"/>
    <col min="14853" max="14853" width="2" customWidth="1"/>
    <col min="14854" max="14854" width="2.42578125" customWidth="1"/>
    <col min="14855" max="14855" width="35.85546875" customWidth="1"/>
    <col min="14856" max="14856" width="3.42578125" customWidth="1"/>
    <col min="14857" max="14858" width="10.7109375" customWidth="1"/>
    <col min="14859" max="14859" width="13.28515625" customWidth="1"/>
    <col min="15105" max="15106" width="1.85546875" customWidth="1"/>
    <col min="15107" max="15107" width="1.5703125" customWidth="1"/>
    <col min="15108" max="15108" width="2.28515625" customWidth="1"/>
    <col min="15109" max="15109" width="2" customWidth="1"/>
    <col min="15110" max="15110" width="2.42578125" customWidth="1"/>
    <col min="15111" max="15111" width="35.85546875" customWidth="1"/>
    <col min="15112" max="15112" width="3.42578125" customWidth="1"/>
    <col min="15113" max="15114" width="10.7109375" customWidth="1"/>
    <col min="15115" max="15115" width="13.28515625" customWidth="1"/>
    <col min="15361" max="15362" width="1.85546875" customWidth="1"/>
    <col min="15363" max="15363" width="1.5703125" customWidth="1"/>
    <col min="15364" max="15364" width="2.28515625" customWidth="1"/>
    <col min="15365" max="15365" width="2" customWidth="1"/>
    <col min="15366" max="15366" width="2.42578125" customWidth="1"/>
    <col min="15367" max="15367" width="35.85546875" customWidth="1"/>
    <col min="15368" max="15368" width="3.42578125" customWidth="1"/>
    <col min="15369" max="15370" width="10.7109375" customWidth="1"/>
    <col min="15371" max="15371" width="13.28515625" customWidth="1"/>
    <col min="15617" max="15618" width="1.85546875" customWidth="1"/>
    <col min="15619" max="15619" width="1.5703125" customWidth="1"/>
    <col min="15620" max="15620" width="2.28515625" customWidth="1"/>
    <col min="15621" max="15621" width="2" customWidth="1"/>
    <col min="15622" max="15622" width="2.42578125" customWidth="1"/>
    <col min="15623" max="15623" width="35.85546875" customWidth="1"/>
    <col min="15624" max="15624" width="3.42578125" customWidth="1"/>
    <col min="15625" max="15626" width="10.7109375" customWidth="1"/>
    <col min="15627" max="15627" width="13.28515625" customWidth="1"/>
    <col min="15873" max="15874" width="1.85546875" customWidth="1"/>
    <col min="15875" max="15875" width="1.5703125" customWidth="1"/>
    <col min="15876" max="15876" width="2.28515625" customWidth="1"/>
    <col min="15877" max="15877" width="2" customWidth="1"/>
    <col min="15878" max="15878" width="2.42578125" customWidth="1"/>
    <col min="15879" max="15879" width="35.85546875" customWidth="1"/>
    <col min="15880" max="15880" width="3.42578125" customWidth="1"/>
    <col min="15881" max="15882" width="10.7109375" customWidth="1"/>
    <col min="15883" max="15883" width="13.28515625" customWidth="1"/>
    <col min="16129" max="16130" width="1.85546875" customWidth="1"/>
    <col min="16131" max="16131" width="1.5703125" customWidth="1"/>
    <col min="16132" max="16132" width="2.28515625" customWidth="1"/>
    <col min="16133" max="16133" width="2" customWidth="1"/>
    <col min="16134" max="16134" width="2.42578125" customWidth="1"/>
    <col min="16135" max="16135" width="35.85546875" customWidth="1"/>
    <col min="16136" max="16136" width="3.42578125" customWidth="1"/>
    <col min="16137" max="16138" width="10.7109375" customWidth="1"/>
    <col min="16139" max="16139" width="13.28515625" customWidth="1"/>
  </cols>
  <sheetData>
    <row r="1" spans="1:11">
      <c r="A1" s="262"/>
      <c r="B1" s="262"/>
      <c r="C1" s="262"/>
      <c r="D1" s="262"/>
      <c r="E1" s="262"/>
      <c r="F1" s="262"/>
      <c r="G1" s="262"/>
      <c r="H1" s="263" t="s">
        <v>359</v>
      </c>
      <c r="I1" s="264"/>
      <c r="J1" s="265"/>
      <c r="K1" s="262"/>
    </row>
    <row r="2" spans="1:11">
      <c r="A2" s="262"/>
      <c r="B2" s="262"/>
      <c r="C2" s="262"/>
      <c r="D2" s="262"/>
      <c r="E2" s="262"/>
      <c r="F2" s="262"/>
      <c r="G2" s="262"/>
      <c r="H2" s="263" t="s">
        <v>360</v>
      </c>
      <c r="I2" s="264"/>
      <c r="J2" s="265"/>
      <c r="K2" s="262"/>
    </row>
    <row r="3" spans="1:11" ht="15" customHeight="1">
      <c r="A3" s="262"/>
      <c r="B3" s="262"/>
      <c r="C3" s="262"/>
      <c r="D3" s="262"/>
      <c r="E3" s="262"/>
      <c r="F3" s="262"/>
      <c r="G3" s="262"/>
      <c r="H3" s="263" t="s">
        <v>361</v>
      </c>
      <c r="I3" s="264"/>
      <c r="J3" s="266"/>
      <c r="K3" s="262"/>
    </row>
    <row r="4" spans="1:11" ht="6" customHeight="1">
      <c r="A4" s="262"/>
      <c r="B4" s="262"/>
      <c r="C4" s="262"/>
      <c r="D4" s="262"/>
      <c r="E4" s="262"/>
      <c r="F4" s="262"/>
      <c r="G4" s="262"/>
      <c r="I4" s="265"/>
      <c r="J4" s="266"/>
      <c r="K4" s="262"/>
    </row>
    <row r="5" spans="1:11">
      <c r="A5" s="381" t="s">
        <v>362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</row>
    <row r="6" spans="1:11" ht="30" customHeight="1">
      <c r="A6" s="382" t="s">
        <v>7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</row>
    <row r="7" spans="1:11">
      <c r="A7" s="379" t="s">
        <v>8</v>
      </c>
      <c r="B7" s="379"/>
      <c r="C7" s="379"/>
      <c r="D7" s="379"/>
      <c r="E7" s="379"/>
      <c r="F7" s="379"/>
      <c r="G7" s="379"/>
      <c r="H7" s="379"/>
      <c r="I7" s="379"/>
      <c r="J7" s="379"/>
      <c r="K7" s="379"/>
    </row>
    <row r="8" spans="1:11" ht="6.95" customHeight="1">
      <c r="A8" s="268"/>
      <c r="B8" s="268"/>
      <c r="C8" s="268"/>
      <c r="D8" s="268"/>
      <c r="E8" s="268"/>
      <c r="F8" s="269"/>
      <c r="G8" s="376"/>
      <c r="H8" s="376"/>
      <c r="I8" s="379"/>
      <c r="J8" s="379"/>
      <c r="K8" s="379"/>
    </row>
    <row r="9" spans="1:11" ht="15" customHeight="1">
      <c r="A9" s="383" t="s">
        <v>363</v>
      </c>
      <c r="B9" s="384"/>
      <c r="C9" s="384"/>
      <c r="D9" s="384"/>
      <c r="E9" s="384"/>
      <c r="F9" s="384"/>
      <c r="G9" s="384"/>
      <c r="H9" s="384"/>
      <c r="I9" s="384"/>
      <c r="J9" s="384"/>
      <c r="K9" s="384"/>
    </row>
    <row r="10" spans="1:11" ht="6.95" customHeight="1">
      <c r="A10" s="270"/>
      <c r="B10" s="271"/>
      <c r="C10" s="271"/>
      <c r="D10" s="271"/>
      <c r="E10" s="271"/>
      <c r="F10" s="271"/>
      <c r="G10" s="271"/>
      <c r="H10" s="271"/>
      <c r="I10" s="271"/>
      <c r="J10" s="271"/>
      <c r="K10" s="271"/>
    </row>
    <row r="11" spans="1:11">
      <c r="A11" s="385" t="s">
        <v>364</v>
      </c>
      <c r="B11" s="379"/>
      <c r="C11" s="379"/>
      <c r="D11" s="379"/>
      <c r="E11" s="379"/>
      <c r="F11" s="379"/>
      <c r="G11" s="379"/>
      <c r="H11" s="379"/>
      <c r="I11" s="379"/>
      <c r="J11" s="379"/>
      <c r="K11" s="379"/>
    </row>
    <row r="12" spans="1:11">
      <c r="A12" s="379" t="s">
        <v>11</v>
      </c>
      <c r="B12" s="379"/>
      <c r="C12" s="379"/>
      <c r="D12" s="379"/>
      <c r="E12" s="379"/>
      <c r="F12" s="379"/>
      <c r="G12" s="379"/>
      <c r="H12" s="379"/>
      <c r="I12" s="379"/>
      <c r="J12" s="379"/>
      <c r="K12" s="379"/>
    </row>
    <row r="13" spans="1:11">
      <c r="A13" s="379" t="s">
        <v>365</v>
      </c>
      <c r="B13" s="379"/>
      <c r="C13" s="379"/>
      <c r="D13" s="379"/>
      <c r="E13" s="379"/>
      <c r="F13" s="379"/>
      <c r="G13" s="379"/>
      <c r="H13" s="379"/>
      <c r="I13" s="379"/>
      <c r="J13" s="379"/>
      <c r="K13" s="379"/>
    </row>
    <row r="14" spans="1:11" ht="11.1" customHeight="1">
      <c r="A14" s="270"/>
      <c r="B14" s="271"/>
      <c r="C14" s="271"/>
      <c r="D14" s="271"/>
      <c r="E14" s="271"/>
      <c r="F14" s="271"/>
      <c r="G14" s="269"/>
      <c r="H14" s="269"/>
      <c r="I14" s="269"/>
      <c r="J14" s="269"/>
      <c r="K14" s="269"/>
    </row>
    <row r="15" spans="1:11">
      <c r="A15" s="385" t="s">
        <v>13</v>
      </c>
      <c r="B15" s="379"/>
      <c r="C15" s="379"/>
      <c r="D15" s="379"/>
      <c r="E15" s="379"/>
      <c r="F15" s="379"/>
      <c r="G15" s="379"/>
      <c r="H15" s="379"/>
      <c r="I15" s="379"/>
      <c r="J15" s="379"/>
      <c r="K15" s="379"/>
    </row>
    <row r="16" spans="1:11" ht="15" hidden="1" customHeight="1">
      <c r="A16" s="379" t="s">
        <v>366</v>
      </c>
      <c r="B16" s="379"/>
      <c r="C16" s="379"/>
      <c r="D16" s="379"/>
      <c r="E16" s="379"/>
      <c r="F16" s="379"/>
      <c r="G16" s="379"/>
      <c r="H16" s="379"/>
      <c r="I16" s="379"/>
      <c r="J16" s="379"/>
      <c r="K16" s="379"/>
    </row>
    <row r="17" spans="1:11" hidden="1">
      <c r="A17" s="272"/>
      <c r="B17" s="269"/>
      <c r="C17" s="269"/>
      <c r="D17" s="269"/>
      <c r="E17" s="269"/>
      <c r="F17" s="269"/>
      <c r="G17" s="269" t="s">
        <v>367</v>
      </c>
      <c r="H17" s="269"/>
      <c r="I17" s="262"/>
      <c r="J17" s="262"/>
      <c r="K17" s="273"/>
    </row>
    <row r="18" spans="1:11" ht="9" customHeight="1">
      <c r="A18" s="379"/>
      <c r="B18" s="379"/>
      <c r="C18" s="379"/>
      <c r="D18" s="379"/>
      <c r="E18" s="379"/>
      <c r="F18" s="379"/>
      <c r="G18" s="379"/>
      <c r="H18" s="379"/>
      <c r="I18" s="379"/>
      <c r="J18" s="379"/>
      <c r="K18" s="379"/>
    </row>
    <row r="19" spans="1:11">
      <c r="A19" s="272"/>
      <c r="B19" s="269"/>
      <c r="C19" s="269"/>
      <c r="D19" s="269"/>
      <c r="E19" s="269"/>
      <c r="F19" s="269"/>
      <c r="G19" s="269"/>
      <c r="H19" s="269"/>
      <c r="I19" s="274"/>
      <c r="J19" s="275"/>
      <c r="K19" s="276" t="s">
        <v>18</v>
      </c>
    </row>
    <row r="20" spans="1:11">
      <c r="A20" s="272"/>
      <c r="B20" s="269"/>
      <c r="C20" s="269"/>
      <c r="D20" s="269"/>
      <c r="E20" s="269"/>
      <c r="F20" s="269"/>
      <c r="G20" s="269"/>
      <c r="H20" s="269"/>
      <c r="I20" s="277"/>
      <c r="J20" s="277" t="s">
        <v>368</v>
      </c>
      <c r="K20" s="278"/>
    </row>
    <row r="21" spans="1:11">
      <c r="A21" s="272"/>
      <c r="B21" s="269"/>
      <c r="C21" s="269"/>
      <c r="D21" s="269"/>
      <c r="E21" s="269"/>
      <c r="F21" s="269"/>
      <c r="G21" s="269"/>
      <c r="H21" s="269"/>
      <c r="I21" s="277"/>
      <c r="J21" s="277" t="s">
        <v>20</v>
      </c>
      <c r="K21" s="278"/>
    </row>
    <row r="22" spans="1:11">
      <c r="A22" s="272"/>
      <c r="B22" s="269"/>
      <c r="C22" s="269"/>
      <c r="D22" s="269"/>
      <c r="E22" s="269"/>
      <c r="F22" s="269"/>
      <c r="G22" s="269"/>
      <c r="H22" s="269"/>
      <c r="I22" s="279"/>
      <c r="J22" s="277" t="s">
        <v>21</v>
      </c>
      <c r="K22" s="278" t="s">
        <v>22</v>
      </c>
    </row>
    <row r="23" spans="1:11" ht="8.1" customHeight="1">
      <c r="A23" s="268"/>
      <c r="B23" s="268"/>
      <c r="C23" s="268"/>
      <c r="D23" s="268"/>
      <c r="E23" s="268"/>
      <c r="F23" s="268"/>
      <c r="G23" s="269"/>
      <c r="H23" s="269"/>
      <c r="I23" s="280"/>
      <c r="J23" s="280"/>
      <c r="K23" s="281"/>
    </row>
    <row r="24" spans="1:11">
      <c r="A24" s="268"/>
      <c r="B24" s="268"/>
      <c r="C24" s="268"/>
      <c r="D24" s="268"/>
      <c r="E24" s="268"/>
      <c r="F24" s="268"/>
      <c r="G24" s="282"/>
      <c r="H24" s="269"/>
      <c r="I24" s="280"/>
      <c r="J24" s="280"/>
      <c r="K24" s="279" t="s">
        <v>369</v>
      </c>
    </row>
    <row r="25" spans="1:11" ht="15" customHeight="1">
      <c r="A25" s="368" t="s">
        <v>29</v>
      </c>
      <c r="B25" s="380"/>
      <c r="C25" s="380"/>
      <c r="D25" s="380"/>
      <c r="E25" s="380"/>
      <c r="F25" s="380"/>
      <c r="G25" s="368" t="s">
        <v>30</v>
      </c>
      <c r="H25" s="368" t="s">
        <v>370</v>
      </c>
      <c r="I25" s="369" t="s">
        <v>371</v>
      </c>
      <c r="J25" s="370"/>
      <c r="K25" s="370"/>
    </row>
    <row r="26" spans="1:11">
      <c r="A26" s="380"/>
      <c r="B26" s="380"/>
      <c r="C26" s="380"/>
      <c r="D26" s="380"/>
      <c r="E26" s="380"/>
      <c r="F26" s="380"/>
      <c r="G26" s="368"/>
      <c r="H26" s="368"/>
      <c r="I26" s="371" t="s">
        <v>325</v>
      </c>
      <c r="J26" s="371"/>
      <c r="K26" s="372"/>
    </row>
    <row r="27" spans="1:11" ht="24.95" customHeight="1">
      <c r="A27" s="380"/>
      <c r="B27" s="380"/>
      <c r="C27" s="380"/>
      <c r="D27" s="380"/>
      <c r="E27" s="380"/>
      <c r="F27" s="380"/>
      <c r="G27" s="368"/>
      <c r="H27" s="368"/>
      <c r="I27" s="368" t="s">
        <v>372</v>
      </c>
      <c r="J27" s="368" t="s">
        <v>373</v>
      </c>
      <c r="K27" s="373"/>
    </row>
    <row r="28" spans="1:11" ht="36" customHeight="1">
      <c r="A28" s="380"/>
      <c r="B28" s="380"/>
      <c r="C28" s="380"/>
      <c r="D28" s="380"/>
      <c r="E28" s="380"/>
      <c r="F28" s="380"/>
      <c r="G28" s="368"/>
      <c r="H28" s="368"/>
      <c r="I28" s="368"/>
      <c r="J28" s="283" t="s">
        <v>374</v>
      </c>
      <c r="K28" s="283" t="s">
        <v>375</v>
      </c>
    </row>
    <row r="29" spans="1:11">
      <c r="A29" s="374">
        <v>1</v>
      </c>
      <c r="B29" s="374"/>
      <c r="C29" s="374"/>
      <c r="D29" s="374"/>
      <c r="E29" s="374"/>
      <c r="F29" s="374"/>
      <c r="G29" s="284">
        <v>2</v>
      </c>
      <c r="H29" s="284">
        <v>3</v>
      </c>
      <c r="I29" s="284">
        <v>4</v>
      </c>
      <c r="J29" s="284">
        <v>5</v>
      </c>
      <c r="K29" s="284">
        <v>6</v>
      </c>
    </row>
    <row r="30" spans="1:11">
      <c r="A30" s="285">
        <v>2</v>
      </c>
      <c r="B30" s="285"/>
      <c r="C30" s="286"/>
      <c r="D30" s="286"/>
      <c r="E30" s="286"/>
      <c r="F30" s="286"/>
      <c r="G30" s="287" t="s">
        <v>376</v>
      </c>
      <c r="H30" s="288">
        <v>1</v>
      </c>
      <c r="I30" s="289">
        <f>I31+I37+I39+I42+I47+I59+I66+I75+I81</f>
        <v>1720.42</v>
      </c>
      <c r="J30" s="289">
        <f>J31+J37+J39+J42+J47+J59+J66+J75+J81</f>
        <v>123052.13</v>
      </c>
      <c r="K30" s="289">
        <f>K31+K37+K39+K42+K47+K59+K66+K75+K81</f>
        <v>0</v>
      </c>
    </row>
    <row r="31" spans="1:11">
      <c r="A31" s="285">
        <v>2</v>
      </c>
      <c r="B31" s="285">
        <v>1</v>
      </c>
      <c r="C31" s="285"/>
      <c r="D31" s="285"/>
      <c r="E31" s="285"/>
      <c r="F31" s="285"/>
      <c r="G31" s="290" t="s">
        <v>40</v>
      </c>
      <c r="H31" s="288">
        <v>2</v>
      </c>
      <c r="I31" s="289">
        <f>I32+I36</f>
        <v>0</v>
      </c>
      <c r="J31" s="289">
        <f>J32+J36</f>
        <v>118456.04000000001</v>
      </c>
      <c r="K31" s="289">
        <f>K32+K36</f>
        <v>0</v>
      </c>
    </row>
    <row r="32" spans="1:11">
      <c r="A32" s="286">
        <v>2</v>
      </c>
      <c r="B32" s="286">
        <v>1</v>
      </c>
      <c r="C32" s="286">
        <v>1</v>
      </c>
      <c r="D32" s="286"/>
      <c r="E32" s="286"/>
      <c r="F32" s="286"/>
      <c r="G32" s="291" t="s">
        <v>377</v>
      </c>
      <c r="H32" s="284">
        <v>3</v>
      </c>
      <c r="I32" s="292">
        <f>I33+I35</f>
        <v>0</v>
      </c>
      <c r="J32" s="292">
        <f>J33+J35</f>
        <v>116661.74</v>
      </c>
      <c r="K32" s="292">
        <f>K33+K35</f>
        <v>0</v>
      </c>
    </row>
    <row r="33" spans="1:11">
      <c r="A33" s="286">
        <v>2</v>
      </c>
      <c r="B33" s="286">
        <v>1</v>
      </c>
      <c r="C33" s="286">
        <v>1</v>
      </c>
      <c r="D33" s="286">
        <v>1</v>
      </c>
      <c r="E33" s="286">
        <v>1</v>
      </c>
      <c r="F33" s="286">
        <v>1</v>
      </c>
      <c r="G33" s="291" t="s">
        <v>378</v>
      </c>
      <c r="H33" s="284">
        <v>4</v>
      </c>
      <c r="I33" s="292"/>
      <c r="J33" s="292">
        <v>116661.74</v>
      </c>
      <c r="K33" s="292"/>
    </row>
    <row r="34" spans="1:11">
      <c r="A34" s="286"/>
      <c r="B34" s="286"/>
      <c r="C34" s="286"/>
      <c r="D34" s="286"/>
      <c r="E34" s="286"/>
      <c r="F34" s="286"/>
      <c r="G34" s="291" t="s">
        <v>379</v>
      </c>
      <c r="H34" s="284">
        <v>5</v>
      </c>
      <c r="I34" s="292"/>
      <c r="J34" s="292">
        <v>21107.23</v>
      </c>
      <c r="K34" s="292"/>
    </row>
    <row r="35" spans="1:11" hidden="1" collapsed="1">
      <c r="A35" s="286">
        <v>2</v>
      </c>
      <c r="B35" s="286">
        <v>1</v>
      </c>
      <c r="C35" s="286">
        <v>1</v>
      </c>
      <c r="D35" s="286">
        <v>1</v>
      </c>
      <c r="E35" s="286">
        <v>2</v>
      </c>
      <c r="F35" s="286">
        <v>1</v>
      </c>
      <c r="G35" s="291" t="s">
        <v>43</v>
      </c>
      <c r="H35" s="284">
        <v>6</v>
      </c>
      <c r="I35" s="292"/>
      <c r="J35" s="292"/>
      <c r="K35" s="292"/>
    </row>
    <row r="36" spans="1:11">
      <c r="A36" s="286">
        <v>2</v>
      </c>
      <c r="B36" s="286">
        <v>1</v>
      </c>
      <c r="C36" s="286">
        <v>2</v>
      </c>
      <c r="D36" s="286"/>
      <c r="E36" s="286"/>
      <c r="F36" s="286"/>
      <c r="G36" s="291" t="s">
        <v>44</v>
      </c>
      <c r="H36" s="284">
        <v>7</v>
      </c>
      <c r="I36" s="292"/>
      <c r="J36" s="292">
        <v>1794.3</v>
      </c>
      <c r="K36" s="292"/>
    </row>
    <row r="37" spans="1:11">
      <c r="A37" s="285">
        <v>2</v>
      </c>
      <c r="B37" s="285">
        <v>2</v>
      </c>
      <c r="C37" s="285"/>
      <c r="D37" s="285"/>
      <c r="E37" s="285"/>
      <c r="F37" s="285"/>
      <c r="G37" s="290" t="s">
        <v>380</v>
      </c>
      <c r="H37" s="288">
        <v>8</v>
      </c>
      <c r="I37" s="293">
        <f>I38</f>
        <v>1720.42</v>
      </c>
      <c r="J37" s="293">
        <f>J38</f>
        <v>506.28</v>
      </c>
      <c r="K37" s="293">
        <f>K38</f>
        <v>0</v>
      </c>
    </row>
    <row r="38" spans="1:11">
      <c r="A38" s="286">
        <v>2</v>
      </c>
      <c r="B38" s="286">
        <v>2</v>
      </c>
      <c r="C38" s="286">
        <v>1</v>
      </c>
      <c r="D38" s="286"/>
      <c r="E38" s="286"/>
      <c r="F38" s="286"/>
      <c r="G38" s="291" t="s">
        <v>380</v>
      </c>
      <c r="H38" s="284">
        <v>9</v>
      </c>
      <c r="I38" s="292">
        <v>1720.42</v>
      </c>
      <c r="J38" s="292">
        <v>506.28</v>
      </c>
      <c r="K38" s="292"/>
    </row>
    <row r="39" spans="1:11" hidden="1" collapsed="1">
      <c r="A39" s="285">
        <v>2</v>
      </c>
      <c r="B39" s="285">
        <v>3</v>
      </c>
      <c r="C39" s="285"/>
      <c r="D39" s="285"/>
      <c r="E39" s="285"/>
      <c r="F39" s="285"/>
      <c r="G39" s="290" t="s">
        <v>61</v>
      </c>
      <c r="H39" s="288">
        <v>10</v>
      </c>
      <c r="I39" s="289">
        <f>I40+I41</f>
        <v>0</v>
      </c>
      <c r="J39" s="289">
        <f>J40+J41</f>
        <v>0</v>
      </c>
      <c r="K39" s="289">
        <f>K40+K41</f>
        <v>0</v>
      </c>
    </row>
    <row r="40" spans="1:11" hidden="1" collapsed="1">
      <c r="A40" s="286">
        <v>2</v>
      </c>
      <c r="B40" s="286">
        <v>3</v>
      </c>
      <c r="C40" s="286">
        <v>1</v>
      </c>
      <c r="D40" s="286"/>
      <c r="E40" s="286"/>
      <c r="F40" s="286"/>
      <c r="G40" s="291" t="s">
        <v>62</v>
      </c>
      <c r="H40" s="284">
        <v>11</v>
      </c>
      <c r="I40" s="292"/>
      <c r="J40" s="292"/>
      <c r="K40" s="292"/>
    </row>
    <row r="41" spans="1:11" hidden="1" collapsed="1">
      <c r="A41" s="286">
        <v>2</v>
      </c>
      <c r="B41" s="286">
        <v>3</v>
      </c>
      <c r="C41" s="286">
        <v>2</v>
      </c>
      <c r="D41" s="286"/>
      <c r="E41" s="286"/>
      <c r="F41" s="286"/>
      <c r="G41" s="291" t="s">
        <v>73</v>
      </c>
      <c r="H41" s="284">
        <v>12</v>
      </c>
      <c r="I41" s="292"/>
      <c r="J41" s="292"/>
      <c r="K41" s="292"/>
    </row>
    <row r="42" spans="1:11" hidden="1" collapsed="1">
      <c r="A42" s="285">
        <v>2</v>
      </c>
      <c r="B42" s="285">
        <v>4</v>
      </c>
      <c r="C42" s="285"/>
      <c r="D42" s="285"/>
      <c r="E42" s="285"/>
      <c r="F42" s="285"/>
      <c r="G42" s="290" t="s">
        <v>74</v>
      </c>
      <c r="H42" s="288">
        <v>13</v>
      </c>
      <c r="I42" s="289">
        <f>I43</f>
        <v>0</v>
      </c>
      <c r="J42" s="289">
        <f>J43</f>
        <v>0</v>
      </c>
      <c r="K42" s="289">
        <f>K43</f>
        <v>0</v>
      </c>
    </row>
    <row r="43" spans="1:11" hidden="1" collapsed="1">
      <c r="A43" s="286">
        <v>2</v>
      </c>
      <c r="B43" s="286">
        <v>4</v>
      </c>
      <c r="C43" s="286">
        <v>1</v>
      </c>
      <c r="D43" s="286"/>
      <c r="E43" s="286"/>
      <c r="F43" s="286"/>
      <c r="G43" s="291" t="s">
        <v>381</v>
      </c>
      <c r="H43" s="284">
        <v>14</v>
      </c>
      <c r="I43" s="292">
        <f>I44+I45+I46</f>
        <v>0</v>
      </c>
      <c r="J43" s="292">
        <f>J44+J45+J46</f>
        <v>0</v>
      </c>
      <c r="K43" s="292">
        <f>K44+K45+K46</f>
        <v>0</v>
      </c>
    </row>
    <row r="44" spans="1:11" hidden="1" collapsed="1">
      <c r="A44" s="286">
        <v>2</v>
      </c>
      <c r="B44" s="286">
        <v>4</v>
      </c>
      <c r="C44" s="286">
        <v>1</v>
      </c>
      <c r="D44" s="286">
        <v>1</v>
      </c>
      <c r="E44" s="286">
        <v>1</v>
      </c>
      <c r="F44" s="286">
        <v>1</v>
      </c>
      <c r="G44" s="291" t="s">
        <v>76</v>
      </c>
      <c r="H44" s="284">
        <v>15</v>
      </c>
      <c r="I44" s="292"/>
      <c r="J44" s="292"/>
      <c r="K44" s="292"/>
    </row>
    <row r="45" spans="1:11" hidden="1" collapsed="1">
      <c r="A45" s="286">
        <v>2</v>
      </c>
      <c r="B45" s="286">
        <v>4</v>
      </c>
      <c r="C45" s="286">
        <v>1</v>
      </c>
      <c r="D45" s="286">
        <v>1</v>
      </c>
      <c r="E45" s="286">
        <v>1</v>
      </c>
      <c r="F45" s="286">
        <v>2</v>
      </c>
      <c r="G45" s="291" t="s">
        <v>77</v>
      </c>
      <c r="H45" s="284">
        <v>16</v>
      </c>
      <c r="I45" s="292"/>
      <c r="J45" s="292"/>
      <c r="K45" s="292"/>
    </row>
    <row r="46" spans="1:11" hidden="1" collapsed="1">
      <c r="A46" s="286">
        <v>2</v>
      </c>
      <c r="B46" s="286">
        <v>4</v>
      </c>
      <c r="C46" s="286">
        <v>1</v>
      </c>
      <c r="D46" s="286">
        <v>1</v>
      </c>
      <c r="E46" s="286">
        <v>1</v>
      </c>
      <c r="F46" s="286">
        <v>3</v>
      </c>
      <c r="G46" s="291" t="s">
        <v>78</v>
      </c>
      <c r="H46" s="284">
        <v>17</v>
      </c>
      <c r="I46" s="292"/>
      <c r="J46" s="292"/>
      <c r="K46" s="292"/>
    </row>
    <row r="47" spans="1:11" hidden="1" collapsed="1">
      <c r="A47" s="285">
        <v>2</v>
      </c>
      <c r="B47" s="285">
        <v>5</v>
      </c>
      <c r="C47" s="285"/>
      <c r="D47" s="285"/>
      <c r="E47" s="285"/>
      <c r="F47" s="285"/>
      <c r="G47" s="290" t="s">
        <v>79</v>
      </c>
      <c r="H47" s="288">
        <v>18</v>
      </c>
      <c r="I47" s="289">
        <f>I48+I51+I54</f>
        <v>0</v>
      </c>
      <c r="J47" s="289">
        <f>J48+J51+J54</f>
        <v>0</v>
      </c>
      <c r="K47" s="289">
        <f>K48+K51+K54</f>
        <v>0</v>
      </c>
    </row>
    <row r="48" spans="1:11" hidden="1" collapsed="1">
      <c r="A48" s="286">
        <v>2</v>
      </c>
      <c r="B48" s="286">
        <v>5</v>
      </c>
      <c r="C48" s="286">
        <v>1</v>
      </c>
      <c r="D48" s="286"/>
      <c r="E48" s="286"/>
      <c r="F48" s="286"/>
      <c r="G48" s="291" t="s">
        <v>80</v>
      </c>
      <c r="H48" s="284">
        <v>19</v>
      </c>
      <c r="I48" s="292">
        <f>I49+I50</f>
        <v>0</v>
      </c>
      <c r="J48" s="292">
        <f>J49+J50</f>
        <v>0</v>
      </c>
      <c r="K48" s="292">
        <f>K49+K50</f>
        <v>0</v>
      </c>
    </row>
    <row r="49" spans="1:12" ht="24" hidden="1" customHeight="1" collapsed="1">
      <c r="A49" s="286">
        <v>2</v>
      </c>
      <c r="B49" s="286">
        <v>5</v>
      </c>
      <c r="C49" s="286">
        <v>1</v>
      </c>
      <c r="D49" s="286">
        <v>1</v>
      </c>
      <c r="E49" s="286">
        <v>1</v>
      </c>
      <c r="F49" s="286">
        <v>1</v>
      </c>
      <c r="G49" s="291" t="s">
        <v>81</v>
      </c>
      <c r="H49" s="284">
        <v>20</v>
      </c>
      <c r="I49" s="292"/>
      <c r="J49" s="292"/>
      <c r="K49" s="292"/>
      <c r="L49"/>
    </row>
    <row r="50" spans="1:12" hidden="1" collapsed="1">
      <c r="A50" s="286">
        <v>2</v>
      </c>
      <c r="B50" s="286">
        <v>5</v>
      </c>
      <c r="C50" s="286">
        <v>1</v>
      </c>
      <c r="D50" s="286">
        <v>1</v>
      </c>
      <c r="E50" s="286">
        <v>1</v>
      </c>
      <c r="F50" s="286">
        <v>2</v>
      </c>
      <c r="G50" s="291" t="s">
        <v>82</v>
      </c>
      <c r="H50" s="284">
        <v>21</v>
      </c>
      <c r="I50" s="292"/>
      <c r="J50" s="292"/>
      <c r="K50" s="292"/>
    </row>
    <row r="51" spans="1:12" hidden="1" collapsed="1">
      <c r="A51" s="286">
        <v>2</v>
      </c>
      <c r="B51" s="286">
        <v>5</v>
      </c>
      <c r="C51" s="286">
        <v>2</v>
      </c>
      <c r="D51" s="286"/>
      <c r="E51" s="286"/>
      <c r="F51" s="286"/>
      <c r="G51" s="291" t="s">
        <v>83</v>
      </c>
      <c r="H51" s="284">
        <v>22</v>
      </c>
      <c r="I51" s="292">
        <f>I52+I53</f>
        <v>0</v>
      </c>
      <c r="J51" s="292">
        <f>J52+J53</f>
        <v>0</v>
      </c>
      <c r="K51" s="292">
        <f>K52+K53</f>
        <v>0</v>
      </c>
    </row>
    <row r="52" spans="1:12" ht="24" hidden="1" customHeight="1" collapsed="1">
      <c r="A52" s="286">
        <v>2</v>
      </c>
      <c r="B52" s="286">
        <v>5</v>
      </c>
      <c r="C52" s="286">
        <v>2</v>
      </c>
      <c r="D52" s="286">
        <v>1</v>
      </c>
      <c r="E52" s="286">
        <v>1</v>
      </c>
      <c r="F52" s="286">
        <v>1</v>
      </c>
      <c r="G52" s="291" t="s">
        <v>84</v>
      </c>
      <c r="H52" s="284">
        <v>23</v>
      </c>
      <c r="I52" s="292"/>
      <c r="J52" s="292"/>
      <c r="K52" s="292"/>
      <c r="L52"/>
    </row>
    <row r="53" spans="1:12" ht="24" hidden="1" customHeight="1" collapsed="1">
      <c r="A53" s="286">
        <v>2</v>
      </c>
      <c r="B53" s="286">
        <v>5</v>
      </c>
      <c r="C53" s="286">
        <v>2</v>
      </c>
      <c r="D53" s="286">
        <v>1</v>
      </c>
      <c r="E53" s="286">
        <v>1</v>
      </c>
      <c r="F53" s="286">
        <v>2</v>
      </c>
      <c r="G53" s="291" t="s">
        <v>382</v>
      </c>
      <c r="H53" s="284">
        <v>24</v>
      </c>
      <c r="I53" s="292"/>
      <c r="J53" s="292"/>
      <c r="K53" s="292"/>
      <c r="L53"/>
    </row>
    <row r="54" spans="1:12" hidden="1" collapsed="1">
      <c r="A54" s="286">
        <v>2</v>
      </c>
      <c r="B54" s="286">
        <v>5</v>
      </c>
      <c r="C54" s="286">
        <v>3</v>
      </c>
      <c r="D54" s="286"/>
      <c r="E54" s="286"/>
      <c r="F54" s="286"/>
      <c r="G54" s="291" t="s">
        <v>86</v>
      </c>
      <c r="H54" s="284">
        <v>25</v>
      </c>
      <c r="I54" s="292">
        <f>I55+I56+I57+I58</f>
        <v>0</v>
      </c>
      <c r="J54" s="292">
        <f>J55+J56+J57+J58</f>
        <v>0</v>
      </c>
      <c r="K54" s="292">
        <f>K55+K56+K57+K58</f>
        <v>0</v>
      </c>
    </row>
    <row r="55" spans="1:12" ht="24" hidden="1" customHeight="1" collapsed="1">
      <c r="A55" s="286">
        <v>2</v>
      </c>
      <c r="B55" s="286">
        <v>5</v>
      </c>
      <c r="C55" s="286">
        <v>3</v>
      </c>
      <c r="D55" s="286">
        <v>1</v>
      </c>
      <c r="E55" s="286">
        <v>1</v>
      </c>
      <c r="F55" s="286">
        <v>1</v>
      </c>
      <c r="G55" s="291" t="s">
        <v>87</v>
      </c>
      <c r="H55" s="284">
        <v>26</v>
      </c>
      <c r="I55" s="292"/>
      <c r="J55" s="292"/>
      <c r="K55" s="292"/>
      <c r="L55"/>
    </row>
    <row r="56" spans="1:12" hidden="1" collapsed="1">
      <c r="A56" s="286">
        <v>2</v>
      </c>
      <c r="B56" s="286">
        <v>5</v>
      </c>
      <c r="C56" s="286">
        <v>3</v>
      </c>
      <c r="D56" s="286">
        <v>1</v>
      </c>
      <c r="E56" s="286">
        <v>1</v>
      </c>
      <c r="F56" s="286">
        <v>2</v>
      </c>
      <c r="G56" s="291" t="s">
        <v>88</v>
      </c>
      <c r="H56" s="284">
        <v>27</v>
      </c>
      <c r="I56" s="292"/>
      <c r="J56" s="292"/>
      <c r="K56" s="292"/>
    </row>
    <row r="57" spans="1:12" ht="24" hidden="1" customHeight="1" collapsed="1">
      <c r="A57" s="286">
        <v>2</v>
      </c>
      <c r="B57" s="286">
        <v>5</v>
      </c>
      <c r="C57" s="286">
        <v>3</v>
      </c>
      <c r="D57" s="286">
        <v>2</v>
      </c>
      <c r="E57" s="286">
        <v>1</v>
      </c>
      <c r="F57" s="286">
        <v>1</v>
      </c>
      <c r="G57" s="294" t="s">
        <v>89</v>
      </c>
      <c r="H57" s="284">
        <v>28</v>
      </c>
      <c r="I57" s="292"/>
      <c r="J57" s="292"/>
      <c r="K57" s="292"/>
      <c r="L57"/>
    </row>
    <row r="58" spans="1:12" hidden="1" collapsed="1">
      <c r="A58" s="286">
        <v>2</v>
      </c>
      <c r="B58" s="286">
        <v>5</v>
      </c>
      <c r="C58" s="286">
        <v>3</v>
      </c>
      <c r="D58" s="286">
        <v>2</v>
      </c>
      <c r="E58" s="286">
        <v>1</v>
      </c>
      <c r="F58" s="286">
        <v>2</v>
      </c>
      <c r="G58" s="294" t="s">
        <v>90</v>
      </c>
      <c r="H58" s="284">
        <v>29</v>
      </c>
      <c r="I58" s="292"/>
      <c r="J58" s="292"/>
      <c r="K58" s="292"/>
    </row>
    <row r="59" spans="1:12" hidden="1" collapsed="1">
      <c r="A59" s="285">
        <v>2</v>
      </c>
      <c r="B59" s="285">
        <v>6</v>
      </c>
      <c r="C59" s="285"/>
      <c r="D59" s="285"/>
      <c r="E59" s="285"/>
      <c r="F59" s="285"/>
      <c r="G59" s="290" t="s">
        <v>91</v>
      </c>
      <c r="H59" s="288">
        <v>30</v>
      </c>
      <c r="I59" s="289">
        <f>I60+I61+I62+I63+I64+I65</f>
        <v>0</v>
      </c>
      <c r="J59" s="289">
        <f>J60+J61+J62+J63+J64+J65</f>
        <v>0</v>
      </c>
      <c r="K59" s="289">
        <f>K60+K61+K62+K63+K64+K65</f>
        <v>0</v>
      </c>
    </row>
    <row r="60" spans="1:12" hidden="1" collapsed="1">
      <c r="A60" s="286">
        <v>2</v>
      </c>
      <c r="B60" s="286">
        <v>6</v>
      </c>
      <c r="C60" s="286">
        <v>1</v>
      </c>
      <c r="D60" s="286"/>
      <c r="E60" s="286"/>
      <c r="F60" s="286"/>
      <c r="G60" s="291" t="s">
        <v>383</v>
      </c>
      <c r="H60" s="284">
        <v>31</v>
      </c>
      <c r="I60" s="292"/>
      <c r="J60" s="292"/>
      <c r="K60" s="292"/>
    </row>
    <row r="61" spans="1:12" hidden="1" collapsed="1">
      <c r="A61" s="286">
        <v>2</v>
      </c>
      <c r="B61" s="286">
        <v>6</v>
      </c>
      <c r="C61" s="286">
        <v>2</v>
      </c>
      <c r="D61" s="286"/>
      <c r="E61" s="286"/>
      <c r="F61" s="286"/>
      <c r="G61" s="291" t="s">
        <v>384</v>
      </c>
      <c r="H61" s="284">
        <v>32</v>
      </c>
      <c r="I61" s="292"/>
      <c r="J61" s="292"/>
      <c r="K61" s="292"/>
    </row>
    <row r="62" spans="1:12" hidden="1" collapsed="1">
      <c r="A62" s="286">
        <v>2</v>
      </c>
      <c r="B62" s="286">
        <v>6</v>
      </c>
      <c r="C62" s="286">
        <v>3</v>
      </c>
      <c r="D62" s="286"/>
      <c r="E62" s="286"/>
      <c r="F62" s="286"/>
      <c r="G62" s="291" t="s">
        <v>385</v>
      </c>
      <c r="H62" s="284">
        <v>33</v>
      </c>
      <c r="I62" s="292"/>
      <c r="J62" s="292"/>
      <c r="K62" s="292"/>
    </row>
    <row r="63" spans="1:12" ht="24" hidden="1" customHeight="1" collapsed="1">
      <c r="A63" s="286">
        <v>2</v>
      </c>
      <c r="B63" s="286">
        <v>6</v>
      </c>
      <c r="C63" s="286">
        <v>4</v>
      </c>
      <c r="D63" s="286"/>
      <c r="E63" s="286"/>
      <c r="F63" s="286"/>
      <c r="G63" s="291" t="s">
        <v>97</v>
      </c>
      <c r="H63" s="284">
        <v>34</v>
      </c>
      <c r="I63" s="292"/>
      <c r="J63" s="292"/>
      <c r="K63" s="292"/>
      <c r="L63"/>
    </row>
    <row r="64" spans="1:12" ht="24" hidden="1" customHeight="1" collapsed="1">
      <c r="A64" s="286">
        <v>2</v>
      </c>
      <c r="B64" s="286">
        <v>6</v>
      </c>
      <c r="C64" s="286">
        <v>5</v>
      </c>
      <c r="D64" s="286"/>
      <c r="E64" s="286"/>
      <c r="F64" s="286"/>
      <c r="G64" s="291" t="s">
        <v>99</v>
      </c>
      <c r="H64" s="284">
        <v>35</v>
      </c>
      <c r="I64" s="292"/>
      <c r="J64" s="292"/>
      <c r="K64" s="292"/>
      <c r="L64"/>
    </row>
    <row r="65" spans="1:12" hidden="1" collapsed="1">
      <c r="A65" s="286">
        <v>2</v>
      </c>
      <c r="B65" s="286">
        <v>6</v>
      </c>
      <c r="C65" s="286">
        <v>6</v>
      </c>
      <c r="D65" s="286"/>
      <c r="E65" s="286"/>
      <c r="F65" s="286"/>
      <c r="G65" s="291" t="s">
        <v>100</v>
      </c>
      <c r="H65" s="284">
        <v>36</v>
      </c>
      <c r="I65" s="292"/>
      <c r="J65" s="292"/>
      <c r="K65" s="292"/>
    </row>
    <row r="66" spans="1:12">
      <c r="A66" s="285">
        <v>2</v>
      </c>
      <c r="B66" s="285">
        <v>7</v>
      </c>
      <c r="C66" s="286"/>
      <c r="D66" s="286"/>
      <c r="E66" s="286"/>
      <c r="F66" s="286"/>
      <c r="G66" s="290" t="s">
        <v>101</v>
      </c>
      <c r="H66" s="288">
        <v>37</v>
      </c>
      <c r="I66" s="289">
        <f>I67+I70+I74</f>
        <v>0</v>
      </c>
      <c r="J66" s="289">
        <f>J67+J70+J74</f>
        <v>4089.81</v>
      </c>
      <c r="K66" s="289">
        <f>K67+K70+K74</f>
        <v>0</v>
      </c>
    </row>
    <row r="67" spans="1:12" hidden="1" collapsed="1">
      <c r="A67" s="286">
        <v>2</v>
      </c>
      <c r="B67" s="286">
        <v>7</v>
      </c>
      <c r="C67" s="286">
        <v>1</v>
      </c>
      <c r="D67" s="286"/>
      <c r="E67" s="286"/>
      <c r="F67" s="286"/>
      <c r="G67" s="295" t="s">
        <v>386</v>
      </c>
      <c r="H67" s="284">
        <v>38</v>
      </c>
      <c r="I67" s="292">
        <f>I68+I69</f>
        <v>0</v>
      </c>
      <c r="J67" s="292">
        <f>J68+J69</f>
        <v>0</v>
      </c>
      <c r="K67" s="292">
        <f>K68+K69</f>
        <v>0</v>
      </c>
    </row>
    <row r="68" spans="1:12" hidden="1" collapsed="1">
      <c r="A68" s="286">
        <v>2</v>
      </c>
      <c r="B68" s="286">
        <v>7</v>
      </c>
      <c r="C68" s="286">
        <v>1</v>
      </c>
      <c r="D68" s="286">
        <v>1</v>
      </c>
      <c r="E68" s="286">
        <v>1</v>
      </c>
      <c r="F68" s="286">
        <v>1</v>
      </c>
      <c r="G68" s="295" t="s">
        <v>103</v>
      </c>
      <c r="H68" s="284">
        <v>39</v>
      </c>
      <c r="I68" s="292"/>
      <c r="J68" s="292"/>
      <c r="K68" s="292"/>
    </row>
    <row r="69" spans="1:12" hidden="1" collapsed="1">
      <c r="A69" s="286">
        <v>2</v>
      </c>
      <c r="B69" s="286">
        <v>7</v>
      </c>
      <c r="C69" s="286">
        <v>1</v>
      </c>
      <c r="D69" s="286">
        <v>1</v>
      </c>
      <c r="E69" s="286">
        <v>1</v>
      </c>
      <c r="F69" s="286">
        <v>2</v>
      </c>
      <c r="G69" s="295" t="s">
        <v>104</v>
      </c>
      <c r="H69" s="284">
        <v>40</v>
      </c>
      <c r="I69" s="292"/>
      <c r="J69" s="292"/>
      <c r="K69" s="292"/>
    </row>
    <row r="70" spans="1:12" ht="24" hidden="1" customHeight="1" collapsed="1">
      <c r="A70" s="286">
        <v>2</v>
      </c>
      <c r="B70" s="286">
        <v>7</v>
      </c>
      <c r="C70" s="286">
        <v>2</v>
      </c>
      <c r="D70" s="286"/>
      <c r="E70" s="286"/>
      <c r="F70" s="286"/>
      <c r="G70" s="291" t="s">
        <v>387</v>
      </c>
      <c r="H70" s="284">
        <v>41</v>
      </c>
      <c r="I70" s="292">
        <f>I71+I72+I73</f>
        <v>0</v>
      </c>
      <c r="J70" s="292">
        <f>J71+J72+J73</f>
        <v>0</v>
      </c>
      <c r="K70" s="292">
        <f>K71+K72+K73</f>
        <v>0</v>
      </c>
      <c r="L70"/>
    </row>
    <row r="71" spans="1:12" hidden="1" collapsed="1">
      <c r="A71" s="286">
        <v>2</v>
      </c>
      <c r="B71" s="286">
        <v>7</v>
      </c>
      <c r="C71" s="286">
        <v>2</v>
      </c>
      <c r="D71" s="286">
        <v>1</v>
      </c>
      <c r="E71" s="286">
        <v>1</v>
      </c>
      <c r="F71" s="286">
        <v>1</v>
      </c>
      <c r="G71" s="291" t="s">
        <v>388</v>
      </c>
      <c r="H71" s="284">
        <v>42</v>
      </c>
      <c r="I71" s="292"/>
      <c r="J71" s="292"/>
      <c r="K71" s="292"/>
    </row>
    <row r="72" spans="1:12" hidden="1" collapsed="1">
      <c r="A72" s="286">
        <v>2</v>
      </c>
      <c r="B72" s="286">
        <v>7</v>
      </c>
      <c r="C72" s="286">
        <v>2</v>
      </c>
      <c r="D72" s="286">
        <v>1</v>
      </c>
      <c r="E72" s="286">
        <v>1</v>
      </c>
      <c r="F72" s="286">
        <v>2</v>
      </c>
      <c r="G72" s="291" t="s">
        <v>389</v>
      </c>
      <c r="H72" s="284">
        <v>43</v>
      </c>
      <c r="I72" s="292"/>
      <c r="J72" s="292"/>
      <c r="K72" s="292"/>
    </row>
    <row r="73" spans="1:12" hidden="1" collapsed="1">
      <c r="A73" s="286">
        <v>2</v>
      </c>
      <c r="B73" s="286">
        <v>7</v>
      </c>
      <c r="C73" s="286">
        <v>2</v>
      </c>
      <c r="D73" s="286">
        <v>2</v>
      </c>
      <c r="E73" s="286">
        <v>1</v>
      </c>
      <c r="F73" s="286">
        <v>1</v>
      </c>
      <c r="G73" s="291" t="s">
        <v>109</v>
      </c>
      <c r="H73" s="284">
        <v>44</v>
      </c>
      <c r="I73" s="292"/>
      <c r="J73" s="292"/>
      <c r="K73" s="292"/>
    </row>
    <row r="74" spans="1:12">
      <c r="A74" s="286">
        <v>2</v>
      </c>
      <c r="B74" s="286">
        <v>7</v>
      </c>
      <c r="C74" s="286">
        <v>3</v>
      </c>
      <c r="D74" s="286"/>
      <c r="E74" s="286"/>
      <c r="F74" s="286"/>
      <c r="G74" s="291" t="s">
        <v>110</v>
      </c>
      <c r="H74" s="284">
        <v>45</v>
      </c>
      <c r="I74" s="292"/>
      <c r="J74" s="292">
        <v>4089.81</v>
      </c>
      <c r="K74" s="292"/>
    </row>
    <row r="75" spans="1:12" hidden="1" collapsed="1">
      <c r="A75" s="285">
        <v>2</v>
      </c>
      <c r="B75" s="285">
        <v>8</v>
      </c>
      <c r="C75" s="285"/>
      <c r="D75" s="285"/>
      <c r="E75" s="285"/>
      <c r="F75" s="285"/>
      <c r="G75" s="290" t="s">
        <v>390</v>
      </c>
      <c r="H75" s="288">
        <v>46</v>
      </c>
      <c r="I75" s="289">
        <f>I76+I80</f>
        <v>0</v>
      </c>
      <c r="J75" s="289">
        <f>J76+J80</f>
        <v>0</v>
      </c>
      <c r="K75" s="289">
        <f>K76+K80</f>
        <v>0</v>
      </c>
    </row>
    <row r="76" spans="1:12" hidden="1" collapsed="1">
      <c r="A76" s="286">
        <v>2</v>
      </c>
      <c r="B76" s="286">
        <v>8</v>
      </c>
      <c r="C76" s="286">
        <v>1</v>
      </c>
      <c r="D76" s="286">
        <v>1</v>
      </c>
      <c r="E76" s="286"/>
      <c r="F76" s="286"/>
      <c r="G76" s="291" t="s">
        <v>114</v>
      </c>
      <c r="H76" s="284">
        <v>47</v>
      </c>
      <c r="I76" s="292">
        <f>I77+I78+I79</f>
        <v>0</v>
      </c>
      <c r="J76" s="292">
        <f>J77+J78+J79</f>
        <v>0</v>
      </c>
      <c r="K76" s="292">
        <f>K77+K78+K79</f>
        <v>0</v>
      </c>
    </row>
    <row r="77" spans="1:12" hidden="1" collapsed="1">
      <c r="A77" s="286">
        <v>2</v>
      </c>
      <c r="B77" s="286">
        <v>8</v>
      </c>
      <c r="C77" s="286">
        <v>1</v>
      </c>
      <c r="D77" s="286">
        <v>1</v>
      </c>
      <c r="E77" s="286">
        <v>1</v>
      </c>
      <c r="F77" s="286">
        <v>1</v>
      </c>
      <c r="G77" s="291" t="s">
        <v>391</v>
      </c>
      <c r="H77" s="284">
        <v>48</v>
      </c>
      <c r="I77" s="292"/>
      <c r="J77" s="292"/>
      <c r="K77" s="292"/>
    </row>
    <row r="78" spans="1:12" hidden="1" collapsed="1">
      <c r="A78" s="286">
        <v>2</v>
      </c>
      <c r="B78" s="286">
        <v>8</v>
      </c>
      <c r="C78" s="286">
        <v>1</v>
      </c>
      <c r="D78" s="286">
        <v>1</v>
      </c>
      <c r="E78" s="286">
        <v>1</v>
      </c>
      <c r="F78" s="286">
        <v>2</v>
      </c>
      <c r="G78" s="291" t="s">
        <v>392</v>
      </c>
      <c r="H78" s="284">
        <v>49</v>
      </c>
      <c r="I78" s="292"/>
      <c r="J78" s="292"/>
      <c r="K78" s="292"/>
    </row>
    <row r="79" spans="1:12" hidden="1" collapsed="1">
      <c r="A79" s="286">
        <v>2</v>
      </c>
      <c r="B79" s="286">
        <v>8</v>
      </c>
      <c r="C79" s="286">
        <v>1</v>
      </c>
      <c r="D79" s="286">
        <v>1</v>
      </c>
      <c r="E79" s="286">
        <v>1</v>
      </c>
      <c r="F79" s="286">
        <v>3</v>
      </c>
      <c r="G79" s="294" t="s">
        <v>117</v>
      </c>
      <c r="H79" s="284">
        <v>50</v>
      </c>
      <c r="I79" s="292"/>
      <c r="J79" s="292"/>
      <c r="K79" s="292"/>
    </row>
    <row r="80" spans="1:12" hidden="1" collapsed="1">
      <c r="A80" s="286">
        <v>2</v>
      </c>
      <c r="B80" s="286">
        <v>8</v>
      </c>
      <c r="C80" s="286">
        <v>1</v>
      </c>
      <c r="D80" s="286">
        <v>2</v>
      </c>
      <c r="E80" s="286"/>
      <c r="F80" s="286"/>
      <c r="G80" s="291" t="s">
        <v>118</v>
      </c>
      <c r="H80" s="284">
        <v>51</v>
      </c>
      <c r="I80" s="292"/>
      <c r="J80" s="292"/>
      <c r="K80" s="292"/>
    </row>
    <row r="81" spans="1:12" ht="36" hidden="1" customHeight="1" collapsed="1">
      <c r="A81" s="296">
        <v>2</v>
      </c>
      <c r="B81" s="296">
        <v>9</v>
      </c>
      <c r="C81" s="296"/>
      <c r="D81" s="296"/>
      <c r="E81" s="296"/>
      <c r="F81" s="296"/>
      <c r="G81" s="290" t="s">
        <v>393</v>
      </c>
      <c r="H81" s="288">
        <v>52</v>
      </c>
      <c r="I81" s="289"/>
      <c r="J81" s="289"/>
      <c r="K81" s="289"/>
      <c r="L81"/>
    </row>
    <row r="82" spans="1:12" ht="48" hidden="1" customHeight="1" collapsed="1">
      <c r="A82" s="285">
        <v>3</v>
      </c>
      <c r="B82" s="285"/>
      <c r="C82" s="285"/>
      <c r="D82" s="285"/>
      <c r="E82" s="285"/>
      <c r="F82" s="285"/>
      <c r="G82" s="290" t="s">
        <v>394</v>
      </c>
      <c r="H82" s="288">
        <v>53</v>
      </c>
      <c r="I82" s="289">
        <f>I83+I89+I90</f>
        <v>0</v>
      </c>
      <c r="J82" s="289">
        <f>J83+J89+J90</f>
        <v>0</v>
      </c>
      <c r="K82" s="289">
        <f>K83+K89+K90</f>
        <v>0</v>
      </c>
      <c r="L82"/>
    </row>
    <row r="83" spans="1:12" ht="24" hidden="1" customHeight="1" collapsed="1">
      <c r="A83" s="285">
        <v>3</v>
      </c>
      <c r="B83" s="285">
        <v>1</v>
      </c>
      <c r="C83" s="285"/>
      <c r="D83" s="285"/>
      <c r="E83" s="285"/>
      <c r="F83" s="285"/>
      <c r="G83" s="290" t="s">
        <v>132</v>
      </c>
      <c r="H83" s="288">
        <v>54</v>
      </c>
      <c r="I83" s="289">
        <f>I84+I85+I86+I87+I88</f>
        <v>0</v>
      </c>
      <c r="J83" s="289">
        <f>J84+J85+J86+J87+J88</f>
        <v>0</v>
      </c>
      <c r="K83" s="289">
        <f>K84+K85+K86+K87+K88</f>
        <v>0</v>
      </c>
      <c r="L83"/>
    </row>
    <row r="84" spans="1:12" ht="24" hidden="1" customHeight="1" collapsed="1">
      <c r="A84" s="297">
        <v>3</v>
      </c>
      <c r="B84" s="297">
        <v>1</v>
      </c>
      <c r="C84" s="297">
        <v>1</v>
      </c>
      <c r="D84" s="298"/>
      <c r="E84" s="298"/>
      <c r="F84" s="298"/>
      <c r="G84" s="291" t="s">
        <v>395</v>
      </c>
      <c r="H84" s="284">
        <v>55</v>
      </c>
      <c r="I84" s="292"/>
      <c r="J84" s="292"/>
      <c r="K84" s="292"/>
      <c r="L84"/>
    </row>
    <row r="85" spans="1:12" hidden="1" collapsed="1">
      <c r="A85" s="297">
        <v>3</v>
      </c>
      <c r="B85" s="297">
        <v>1</v>
      </c>
      <c r="C85" s="297">
        <v>2</v>
      </c>
      <c r="D85" s="297"/>
      <c r="E85" s="298"/>
      <c r="F85" s="298"/>
      <c r="G85" s="294" t="s">
        <v>149</v>
      </c>
      <c r="H85" s="284">
        <v>56</v>
      </c>
      <c r="I85" s="292"/>
      <c r="J85" s="292"/>
      <c r="K85" s="292"/>
    </row>
    <row r="86" spans="1:12" hidden="1" collapsed="1">
      <c r="A86" s="297">
        <v>3</v>
      </c>
      <c r="B86" s="297">
        <v>1</v>
      </c>
      <c r="C86" s="297">
        <v>3</v>
      </c>
      <c r="D86" s="297"/>
      <c r="E86" s="297"/>
      <c r="F86" s="297"/>
      <c r="G86" s="294" t="s">
        <v>154</v>
      </c>
      <c r="H86" s="284">
        <v>57</v>
      </c>
      <c r="I86" s="292"/>
      <c r="J86" s="292"/>
      <c r="K86" s="292"/>
    </row>
    <row r="87" spans="1:12" ht="24" hidden="1" customHeight="1" collapsed="1">
      <c r="A87" s="297">
        <v>3</v>
      </c>
      <c r="B87" s="297">
        <v>1</v>
      </c>
      <c r="C87" s="297">
        <v>4</v>
      </c>
      <c r="D87" s="297"/>
      <c r="E87" s="297"/>
      <c r="F87" s="297"/>
      <c r="G87" s="294" t="s">
        <v>163</v>
      </c>
      <c r="H87" s="284">
        <v>58</v>
      </c>
      <c r="I87" s="292"/>
      <c r="J87" s="292"/>
      <c r="K87" s="292"/>
      <c r="L87"/>
    </row>
    <row r="88" spans="1:12" ht="24" hidden="1" customHeight="1" collapsed="1">
      <c r="A88" s="297">
        <v>3</v>
      </c>
      <c r="B88" s="297">
        <v>1</v>
      </c>
      <c r="C88" s="297">
        <v>5</v>
      </c>
      <c r="D88" s="297"/>
      <c r="E88" s="297"/>
      <c r="F88" s="297"/>
      <c r="G88" s="294" t="s">
        <v>396</v>
      </c>
      <c r="H88" s="284">
        <v>59</v>
      </c>
      <c r="I88" s="292"/>
      <c r="J88" s="292"/>
      <c r="K88" s="292"/>
      <c r="L88"/>
    </row>
    <row r="89" spans="1:12" ht="36" hidden="1" customHeight="1" collapsed="1">
      <c r="A89" s="298">
        <v>3</v>
      </c>
      <c r="B89" s="298">
        <v>2</v>
      </c>
      <c r="C89" s="298"/>
      <c r="D89" s="298"/>
      <c r="E89" s="298"/>
      <c r="F89" s="298"/>
      <c r="G89" s="299" t="s">
        <v>168</v>
      </c>
      <c r="H89" s="288">
        <v>60</v>
      </c>
      <c r="I89" s="289"/>
      <c r="J89" s="289"/>
      <c r="K89" s="289"/>
      <c r="L89"/>
    </row>
    <row r="90" spans="1:12" ht="24" hidden="1" customHeight="1" collapsed="1">
      <c r="A90" s="298">
        <v>3</v>
      </c>
      <c r="B90" s="298">
        <v>3</v>
      </c>
      <c r="C90" s="298"/>
      <c r="D90" s="298"/>
      <c r="E90" s="298"/>
      <c r="F90" s="298"/>
      <c r="G90" s="299" t="s">
        <v>206</v>
      </c>
      <c r="H90" s="288">
        <v>61</v>
      </c>
      <c r="I90" s="289"/>
      <c r="J90" s="289"/>
      <c r="K90" s="289"/>
      <c r="L90"/>
    </row>
    <row r="91" spans="1:12">
      <c r="A91" s="285"/>
      <c r="B91" s="285"/>
      <c r="C91" s="285"/>
      <c r="D91" s="285"/>
      <c r="E91" s="285"/>
      <c r="F91" s="285"/>
      <c r="G91" s="290" t="s">
        <v>397</v>
      </c>
      <c r="H91" s="288">
        <v>62</v>
      </c>
      <c r="I91" s="289">
        <f>I30+I82</f>
        <v>1720.42</v>
      </c>
      <c r="J91" s="289">
        <f>J30+J82</f>
        <v>123052.13</v>
      </c>
      <c r="K91" s="289">
        <f>K30+K82</f>
        <v>0</v>
      </c>
    </row>
    <row r="92" spans="1:12">
      <c r="A92" s="300"/>
      <c r="B92" s="300"/>
      <c r="C92" s="300"/>
      <c r="D92" s="301"/>
      <c r="E92" s="301"/>
      <c r="F92" s="301"/>
      <c r="G92" s="301"/>
      <c r="H92" s="268"/>
      <c r="I92" s="302"/>
      <c r="J92" s="302"/>
      <c r="K92" s="303"/>
    </row>
    <row r="93" spans="1:12">
      <c r="A93" s="302" t="s">
        <v>398</v>
      </c>
      <c r="B93" s="262"/>
      <c r="C93" s="262"/>
      <c r="D93" s="262"/>
      <c r="E93" s="262"/>
      <c r="F93" s="262"/>
      <c r="G93" s="262"/>
      <c r="H93" s="304"/>
      <c r="I93" s="305"/>
      <c r="J93" s="262"/>
      <c r="K93" s="262"/>
    </row>
    <row r="94" spans="1:12">
      <c r="A94" s="306" t="s">
        <v>225</v>
      </c>
      <c r="B94" s="307"/>
      <c r="C94" s="307"/>
      <c r="D94" s="307"/>
      <c r="E94" s="307"/>
      <c r="F94" s="307"/>
      <c r="G94" s="307"/>
      <c r="H94" s="308"/>
      <c r="I94" s="265"/>
      <c r="J94" s="375" t="s">
        <v>226</v>
      </c>
      <c r="K94" s="375"/>
    </row>
    <row r="95" spans="1:12">
      <c r="A95" s="376" t="s">
        <v>399</v>
      </c>
      <c r="B95" s="377"/>
      <c r="C95" s="377"/>
      <c r="D95" s="377"/>
      <c r="E95" s="377"/>
      <c r="F95" s="377"/>
      <c r="G95" s="377"/>
      <c r="H95" s="309"/>
      <c r="I95" s="310" t="s">
        <v>228</v>
      </c>
      <c r="J95" s="367" t="s">
        <v>229</v>
      </c>
      <c r="K95" s="367"/>
    </row>
    <row r="96" spans="1:12">
      <c r="A96" s="302"/>
      <c r="B96" s="302"/>
      <c r="C96" s="311"/>
      <c r="D96" s="302"/>
      <c r="E96" s="302"/>
      <c r="F96" s="378"/>
      <c r="G96" s="377"/>
      <c r="H96" s="309"/>
      <c r="I96" s="312"/>
      <c r="J96" s="313"/>
      <c r="K96" s="313"/>
    </row>
    <row r="97" spans="1:11">
      <c r="A97" s="307" t="s">
        <v>232</v>
      </c>
      <c r="B97" s="307"/>
      <c r="C97" s="307"/>
      <c r="D97" s="307"/>
      <c r="E97" s="307"/>
      <c r="F97" s="307"/>
      <c r="G97" s="307"/>
      <c r="H97" s="309"/>
      <c r="I97" s="265"/>
      <c r="J97" s="375" t="s">
        <v>230</v>
      </c>
      <c r="K97" s="375"/>
    </row>
    <row r="98" spans="1:11" ht="30" customHeight="1">
      <c r="A98" s="365" t="s">
        <v>400</v>
      </c>
      <c r="B98" s="366"/>
      <c r="C98" s="366"/>
      <c r="D98" s="366"/>
      <c r="E98" s="366"/>
      <c r="F98" s="366"/>
      <c r="G98" s="366"/>
      <c r="H98" s="308"/>
      <c r="I98" s="310" t="s">
        <v>228</v>
      </c>
      <c r="J98" s="367" t="s">
        <v>229</v>
      </c>
      <c r="K98" s="367"/>
    </row>
  </sheetData>
  <mergeCells count="26">
    <mergeCell ref="A16:K16"/>
    <mergeCell ref="A18:K18"/>
    <mergeCell ref="A25:F28"/>
    <mergeCell ref="G25:G28"/>
    <mergeCell ref="A5:K5"/>
    <mergeCell ref="A6:K6"/>
    <mergeCell ref="A7:K7"/>
    <mergeCell ref="G8:K8"/>
    <mergeCell ref="A9:K9"/>
    <mergeCell ref="A11:K11"/>
    <mergeCell ref="A12:K12"/>
    <mergeCell ref="A13:K13"/>
    <mergeCell ref="A15:K15"/>
    <mergeCell ref="A98:G98"/>
    <mergeCell ref="J98:K98"/>
    <mergeCell ref="H25:H28"/>
    <mergeCell ref="I25:K25"/>
    <mergeCell ref="I26:K26"/>
    <mergeCell ref="I27:I28"/>
    <mergeCell ref="J27:K27"/>
    <mergeCell ref="A29:F29"/>
    <mergeCell ref="J94:K94"/>
    <mergeCell ref="A95:G95"/>
    <mergeCell ref="J95:K95"/>
    <mergeCell ref="F96:G96"/>
    <mergeCell ref="J97:K97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369AC-5E55-4B46-B921-A056BB569C8F}">
  <sheetPr>
    <pageSetUpPr fitToPage="1"/>
  </sheetPr>
  <dimension ref="A1:H47"/>
  <sheetViews>
    <sheetView topLeftCell="A16" workbookViewId="0">
      <selection activeCell="K26" sqref="K26"/>
    </sheetView>
  </sheetViews>
  <sheetFormatPr defaultRowHeight="15"/>
  <cols>
    <col min="1" max="1" width="9.5703125" customWidth="1"/>
    <col min="2" max="2" width="35.85546875" customWidth="1"/>
    <col min="3" max="3" width="8.42578125" customWidth="1"/>
    <col min="4" max="4" width="8" customWidth="1"/>
    <col min="5" max="5" width="7.7109375" customWidth="1"/>
    <col min="6" max="7" width="7.85546875" customWidth="1"/>
    <col min="8" max="8" width="8.28515625" customWidth="1"/>
  </cols>
  <sheetData>
    <row r="1" spans="1:8">
      <c r="E1" s="405" t="s">
        <v>316</v>
      </c>
      <c r="F1" s="405"/>
      <c r="G1" s="405"/>
      <c r="H1" s="405"/>
    </row>
    <row r="2" spans="1:8">
      <c r="A2" s="247"/>
      <c r="E2" s="405" t="s">
        <v>317</v>
      </c>
      <c r="F2" s="405"/>
      <c r="G2" s="405"/>
      <c r="H2" s="405"/>
    </row>
    <row r="3" spans="1:8">
      <c r="E3" s="405" t="s">
        <v>318</v>
      </c>
      <c r="F3" s="405"/>
      <c r="G3" s="405"/>
      <c r="H3" s="405"/>
    </row>
    <row r="4" spans="1:8">
      <c r="E4" s="405" t="s">
        <v>319</v>
      </c>
      <c r="F4" s="405"/>
      <c r="G4" s="405"/>
      <c r="H4" s="405"/>
    </row>
    <row r="5" spans="1:8">
      <c r="E5" s="405" t="s">
        <v>320</v>
      </c>
      <c r="F5" s="405"/>
      <c r="G5" s="405"/>
      <c r="H5" s="405"/>
    </row>
    <row r="6" spans="1:8">
      <c r="F6" s="248"/>
      <c r="G6" s="248"/>
      <c r="H6" s="248"/>
    </row>
    <row r="7" spans="1:8">
      <c r="B7" s="261" t="s">
        <v>247</v>
      </c>
    </row>
    <row r="8" spans="1:8">
      <c r="A8" s="391" t="s">
        <v>248</v>
      </c>
      <c r="B8" s="390"/>
      <c r="C8" s="391"/>
      <c r="D8" s="391"/>
      <c r="E8" s="249"/>
      <c r="F8" s="249"/>
      <c r="G8" s="249"/>
      <c r="H8" s="249"/>
    </row>
    <row r="10" spans="1:8" ht="15" customHeight="1">
      <c r="A10" s="395" t="s">
        <v>321</v>
      </c>
      <c r="B10" s="395"/>
      <c r="C10" s="395"/>
      <c r="D10" s="395"/>
      <c r="E10" s="395"/>
      <c r="F10" s="395"/>
      <c r="G10" s="395"/>
      <c r="H10" s="395"/>
    </row>
    <row r="11" spans="1:8">
      <c r="B11" s="247"/>
      <c r="C11" s="247"/>
      <c r="D11" s="247"/>
      <c r="E11" s="247"/>
      <c r="F11" s="247"/>
      <c r="G11" s="247"/>
      <c r="H11" s="247"/>
    </row>
    <row r="12" spans="1:8">
      <c r="F12" s="392" t="s">
        <v>322</v>
      </c>
      <c r="G12" s="392"/>
      <c r="H12" s="392"/>
    </row>
    <row r="13" spans="1:8">
      <c r="C13" s="396"/>
      <c r="D13" s="396"/>
      <c r="E13" s="396"/>
      <c r="F13" s="247"/>
      <c r="G13" s="397" t="s">
        <v>323</v>
      </c>
      <c r="H13" s="397"/>
    </row>
    <row r="14" spans="1:8" ht="12.75" customHeight="1">
      <c r="A14" s="398" t="s">
        <v>29</v>
      </c>
      <c r="B14" s="398" t="s">
        <v>30</v>
      </c>
      <c r="C14" s="401" t="s">
        <v>324</v>
      </c>
      <c r="D14" s="404" t="s">
        <v>325</v>
      </c>
      <c r="E14" s="404"/>
      <c r="F14" s="404"/>
      <c r="G14" s="404"/>
      <c r="H14" s="404"/>
    </row>
    <row r="15" spans="1:8" ht="12.75" customHeight="1">
      <c r="A15" s="399"/>
      <c r="B15" s="399"/>
      <c r="C15" s="402"/>
      <c r="D15" s="393" t="s">
        <v>326</v>
      </c>
      <c r="E15" s="393" t="s">
        <v>327</v>
      </c>
      <c r="F15" s="393" t="s">
        <v>328</v>
      </c>
      <c r="G15" s="393" t="s">
        <v>329</v>
      </c>
      <c r="H15" s="393" t="s">
        <v>330</v>
      </c>
    </row>
    <row r="16" spans="1:8">
      <c r="A16" s="399"/>
      <c r="B16" s="399"/>
      <c r="C16" s="402"/>
      <c r="D16" s="393"/>
      <c r="E16" s="393"/>
      <c r="F16" s="393"/>
      <c r="G16" s="393"/>
      <c r="H16" s="394"/>
    </row>
    <row r="17" spans="1:8" ht="40.5" customHeight="1">
      <c r="A17" s="399"/>
      <c r="B17" s="399"/>
      <c r="C17" s="402"/>
      <c r="D17" s="393"/>
      <c r="E17" s="393"/>
      <c r="F17" s="393"/>
      <c r="G17" s="393"/>
      <c r="H17" s="394"/>
    </row>
    <row r="18" spans="1:8" ht="10.5" customHeight="1">
      <c r="A18" s="400"/>
      <c r="B18" s="400"/>
      <c r="C18" s="403"/>
      <c r="D18" s="250" t="s">
        <v>234</v>
      </c>
      <c r="E18" s="250" t="s">
        <v>331</v>
      </c>
      <c r="F18" s="250" t="s">
        <v>241</v>
      </c>
      <c r="G18" s="250" t="s">
        <v>243</v>
      </c>
      <c r="H18" s="251" t="s">
        <v>332</v>
      </c>
    </row>
    <row r="19" spans="1:8" ht="14.1" customHeight="1">
      <c r="A19" s="252" t="s">
        <v>333</v>
      </c>
      <c r="B19" s="253" t="s">
        <v>41</v>
      </c>
      <c r="C19" s="254">
        <f t="shared" ref="C19:C28" si="0">(D19+E19+F19+G19+H19)</f>
        <v>116661.74</v>
      </c>
      <c r="D19" s="255">
        <v>116661.74</v>
      </c>
      <c r="E19" s="252"/>
      <c r="F19" s="252"/>
      <c r="G19" s="252"/>
      <c r="H19" s="252"/>
    </row>
    <row r="20" spans="1:8" ht="14.1" customHeight="1">
      <c r="A20" s="252"/>
      <c r="B20" s="253" t="s">
        <v>334</v>
      </c>
      <c r="C20" s="254"/>
      <c r="D20" s="252"/>
      <c r="E20" s="252"/>
      <c r="F20" s="252"/>
      <c r="G20" s="252"/>
      <c r="H20" s="252"/>
    </row>
    <row r="21" spans="1:8" ht="14.1" customHeight="1">
      <c r="A21" s="252"/>
      <c r="B21" s="253" t="s">
        <v>335</v>
      </c>
      <c r="C21" s="254">
        <f t="shared" si="0"/>
        <v>21107.23</v>
      </c>
      <c r="D21" s="252">
        <v>21107.23</v>
      </c>
      <c r="E21" s="252"/>
      <c r="F21" s="252"/>
      <c r="G21" s="252"/>
      <c r="H21" s="252"/>
    </row>
    <row r="22" spans="1:8" ht="14.1" customHeight="1">
      <c r="A22" s="252" t="s">
        <v>336</v>
      </c>
      <c r="B22" s="253" t="s">
        <v>337</v>
      </c>
      <c r="C22" s="254">
        <f t="shared" si="0"/>
        <v>1794.3</v>
      </c>
      <c r="D22" s="252">
        <v>1794.3</v>
      </c>
      <c r="E22" s="252"/>
      <c r="F22" s="252"/>
      <c r="G22" s="252"/>
      <c r="H22" s="252"/>
    </row>
    <row r="23" spans="1:8" ht="14.1" customHeight="1">
      <c r="A23" s="252" t="s">
        <v>338</v>
      </c>
      <c r="B23" s="253" t="s">
        <v>339</v>
      </c>
      <c r="C23" s="254">
        <f t="shared" si="0"/>
        <v>506.28</v>
      </c>
      <c r="D23" s="252">
        <f>(D24+D25+D26+D27+D28+D29+D34+D35+D36)</f>
        <v>506.28</v>
      </c>
      <c r="E23" s="252">
        <f t="shared" ref="E23:H23" si="1">(E24+E25+E26+E27+E28+E29+E34+E36)</f>
        <v>0</v>
      </c>
      <c r="F23" s="252">
        <f t="shared" si="1"/>
        <v>0</v>
      </c>
      <c r="G23" s="252">
        <f t="shared" si="1"/>
        <v>0</v>
      </c>
      <c r="H23" s="252">
        <f t="shared" si="1"/>
        <v>0</v>
      </c>
    </row>
    <row r="24" spans="1:8" ht="14.1" hidden="1" customHeight="1">
      <c r="A24" s="252" t="s">
        <v>340</v>
      </c>
      <c r="B24" s="256" t="s">
        <v>46</v>
      </c>
      <c r="C24" s="254">
        <f t="shared" si="0"/>
        <v>0</v>
      </c>
      <c r="D24" s="252"/>
      <c r="E24" s="252"/>
      <c r="F24" s="252"/>
      <c r="G24" s="252"/>
      <c r="H24" s="252"/>
    </row>
    <row r="25" spans="1:8" ht="24.75" hidden="1" customHeight="1">
      <c r="A25" s="252" t="s">
        <v>341</v>
      </c>
      <c r="B25" s="256" t="s">
        <v>47</v>
      </c>
      <c r="C25" s="254">
        <f t="shared" si="0"/>
        <v>0</v>
      </c>
      <c r="D25" s="252"/>
      <c r="E25" s="252"/>
      <c r="F25" s="252"/>
      <c r="G25" s="252"/>
      <c r="H25" s="252"/>
    </row>
    <row r="26" spans="1:8" ht="14.1" customHeight="1">
      <c r="A26" s="252" t="s">
        <v>342</v>
      </c>
      <c r="B26" s="256" t="s">
        <v>343</v>
      </c>
      <c r="C26" s="254">
        <f t="shared" si="0"/>
        <v>149.69</v>
      </c>
      <c r="D26" s="252">
        <v>149.69</v>
      </c>
      <c r="E26" s="252"/>
      <c r="F26" s="252"/>
      <c r="G26" s="252"/>
      <c r="H26" s="252"/>
    </row>
    <row r="27" spans="1:8" ht="14.1" hidden="1" customHeight="1">
      <c r="A27" s="252" t="s">
        <v>344</v>
      </c>
      <c r="B27" s="256" t="s">
        <v>345</v>
      </c>
      <c r="C27" s="254">
        <f t="shared" si="0"/>
        <v>0</v>
      </c>
      <c r="D27" s="252"/>
      <c r="E27" s="252"/>
      <c r="F27" s="252"/>
      <c r="G27" s="252"/>
      <c r="H27" s="252"/>
    </row>
    <row r="28" spans="1:8" ht="14.1" hidden="1" customHeight="1">
      <c r="A28" s="252" t="s">
        <v>346</v>
      </c>
      <c r="B28" s="256" t="s">
        <v>347</v>
      </c>
      <c r="C28" s="254">
        <f t="shared" si="0"/>
        <v>0</v>
      </c>
      <c r="D28" s="252">
        <v>0</v>
      </c>
      <c r="E28" s="252"/>
      <c r="F28" s="252"/>
      <c r="G28" s="252"/>
      <c r="H28" s="252"/>
    </row>
    <row r="29" spans="1:8" ht="14.1" customHeight="1">
      <c r="A29" s="252" t="s">
        <v>348</v>
      </c>
      <c r="B29" s="256" t="s">
        <v>57</v>
      </c>
      <c r="C29" s="254">
        <f>(D29+E29+F29+G29+H29)</f>
        <v>80.709999999999994</v>
      </c>
      <c r="D29" s="252">
        <f>(D31+D32+D33)</f>
        <v>80.709999999999994</v>
      </c>
      <c r="E29" s="252">
        <f t="shared" ref="E29:H29" si="2">(E31+E32+E33)</f>
        <v>0</v>
      </c>
      <c r="F29" s="252">
        <f t="shared" si="2"/>
        <v>0</v>
      </c>
      <c r="G29" s="252">
        <f t="shared" si="2"/>
        <v>0</v>
      </c>
      <c r="H29" s="252">
        <f t="shared" si="2"/>
        <v>0</v>
      </c>
    </row>
    <row r="30" spans="1:8" ht="14.1" customHeight="1">
      <c r="A30" s="252"/>
      <c r="B30" s="253" t="s">
        <v>334</v>
      </c>
      <c r="C30" s="254"/>
      <c r="D30" s="252"/>
      <c r="E30" s="252"/>
      <c r="F30" s="252"/>
      <c r="G30" s="252"/>
      <c r="H30" s="252"/>
    </row>
    <row r="31" spans="1:8" ht="14.1" customHeight="1">
      <c r="A31" s="252"/>
      <c r="B31" s="256" t="s">
        <v>349</v>
      </c>
      <c r="C31" s="254">
        <f t="shared" ref="C31:C40" si="3">(D31+E31+F31+G31+H31)</f>
        <v>0</v>
      </c>
      <c r="D31" s="252"/>
      <c r="E31" s="252"/>
      <c r="F31" s="252"/>
      <c r="G31" s="252"/>
      <c r="H31" s="252"/>
    </row>
    <row r="32" spans="1:8" ht="14.1" customHeight="1">
      <c r="A32" s="252"/>
      <c r="B32" s="256" t="s">
        <v>350</v>
      </c>
      <c r="C32" s="254">
        <f t="shared" si="3"/>
        <v>80.709999999999994</v>
      </c>
      <c r="D32" s="252">
        <v>80.709999999999994</v>
      </c>
      <c r="E32" s="252"/>
      <c r="F32" s="252"/>
      <c r="G32" s="252"/>
      <c r="H32" s="252"/>
    </row>
    <row r="33" spans="1:8" ht="14.1" customHeight="1">
      <c r="A33" s="252"/>
      <c r="B33" s="256" t="s">
        <v>351</v>
      </c>
      <c r="C33" s="254">
        <f t="shared" si="3"/>
        <v>0</v>
      </c>
      <c r="D33" s="252"/>
      <c r="E33" s="252"/>
      <c r="F33" s="252"/>
      <c r="G33" s="252"/>
      <c r="H33" s="252"/>
    </row>
    <row r="34" spans="1:8" ht="26.25" customHeight="1">
      <c r="A34" s="252" t="s">
        <v>352</v>
      </c>
      <c r="B34" s="256" t="s">
        <v>58</v>
      </c>
      <c r="C34" s="254">
        <f t="shared" si="3"/>
        <v>174.79</v>
      </c>
      <c r="D34" s="252">
        <v>174.79</v>
      </c>
      <c r="E34" s="252"/>
      <c r="F34" s="252"/>
      <c r="G34" s="252"/>
      <c r="H34" s="252"/>
    </row>
    <row r="35" spans="1:8" ht="14.25" hidden="1" customHeight="1">
      <c r="A35" s="252" t="s">
        <v>353</v>
      </c>
      <c r="B35" s="256" t="s">
        <v>59</v>
      </c>
      <c r="C35" s="254">
        <f t="shared" si="3"/>
        <v>0</v>
      </c>
      <c r="D35" s="252">
        <v>0</v>
      </c>
      <c r="E35" s="252"/>
      <c r="F35" s="252"/>
      <c r="G35" s="252"/>
      <c r="H35" s="252"/>
    </row>
    <row r="36" spans="1:8" ht="14.1" customHeight="1">
      <c r="A36" s="252" t="s">
        <v>354</v>
      </c>
      <c r="B36" s="256" t="s">
        <v>60</v>
      </c>
      <c r="C36" s="254">
        <f t="shared" si="3"/>
        <v>101.09</v>
      </c>
      <c r="D36" s="252">
        <v>101.09</v>
      </c>
      <c r="E36" s="252"/>
      <c r="F36" s="252"/>
      <c r="G36" s="252"/>
      <c r="H36" s="252"/>
    </row>
    <row r="37" spans="1:8" ht="14.1" customHeight="1">
      <c r="A37" s="252" t="s">
        <v>355</v>
      </c>
      <c r="B37" s="253" t="s">
        <v>111</v>
      </c>
      <c r="C37" s="254">
        <f t="shared" si="3"/>
        <v>4089.81</v>
      </c>
      <c r="D37" s="252">
        <v>4089.81</v>
      </c>
      <c r="E37" s="252"/>
      <c r="F37" s="252"/>
      <c r="G37" s="252"/>
      <c r="H37" s="252"/>
    </row>
    <row r="38" spans="1:8" ht="14.1" customHeight="1">
      <c r="A38" s="252"/>
      <c r="B38" s="253"/>
      <c r="C38" s="254">
        <f t="shared" si="3"/>
        <v>0</v>
      </c>
      <c r="D38" s="252"/>
      <c r="E38" s="252"/>
      <c r="F38" s="252"/>
      <c r="G38" s="252"/>
      <c r="H38" s="252"/>
    </row>
    <row r="39" spans="1:8" ht="14.1" hidden="1" customHeight="1">
      <c r="A39" s="252"/>
      <c r="B39" s="253"/>
      <c r="C39" s="254">
        <f t="shared" si="3"/>
        <v>0</v>
      </c>
      <c r="D39" s="252"/>
      <c r="E39" s="252"/>
      <c r="F39" s="252"/>
      <c r="G39" s="252"/>
      <c r="H39" s="252"/>
    </row>
    <row r="40" spans="1:8" ht="17.25" customHeight="1">
      <c r="A40" s="257"/>
      <c r="B40" s="258" t="s">
        <v>356</v>
      </c>
      <c r="C40" s="259">
        <f t="shared" si="3"/>
        <v>123052.13</v>
      </c>
      <c r="D40" s="259">
        <f>(D19+D22+D23+D37+D38+D39)</f>
        <v>123052.13</v>
      </c>
      <c r="E40" s="259">
        <f>(E19+E22+E23+E37+E38+E39)</f>
        <v>0</v>
      </c>
      <c r="F40" s="259">
        <f>(F19+F22+F23+F37+F38+F39)</f>
        <v>0</v>
      </c>
      <c r="G40" s="259">
        <f>(G19+G22+G23+G37+G38+G39)</f>
        <v>0</v>
      </c>
      <c r="H40" s="254">
        <f>(H19+H22+H23+H37+H38+H39)</f>
        <v>0</v>
      </c>
    </row>
    <row r="42" spans="1:8">
      <c r="A42" s="260" t="s">
        <v>225</v>
      </c>
      <c r="C42" s="388"/>
      <c r="D42" s="388"/>
      <c r="F42" s="389" t="s">
        <v>226</v>
      </c>
      <c r="G42" s="388"/>
      <c r="H42" s="388"/>
    </row>
    <row r="43" spans="1:8">
      <c r="C43" s="390" t="s">
        <v>357</v>
      </c>
      <c r="D43" s="390"/>
      <c r="E43" s="391" t="s">
        <v>358</v>
      </c>
      <c r="F43" s="391"/>
      <c r="G43" s="391"/>
      <c r="H43" s="391"/>
    </row>
    <row r="44" spans="1:8">
      <c r="C44" s="249"/>
      <c r="D44" s="249"/>
      <c r="E44" s="249"/>
      <c r="F44" s="249"/>
      <c r="G44" s="249"/>
      <c r="H44" s="249"/>
    </row>
    <row r="45" spans="1:8" ht="27" customHeight="1">
      <c r="A45" s="386" t="s">
        <v>232</v>
      </c>
      <c r="B45" s="387"/>
      <c r="C45" s="388"/>
      <c r="D45" s="388"/>
      <c r="F45" s="389" t="s">
        <v>230</v>
      </c>
      <c r="G45" s="388"/>
      <c r="H45" s="388"/>
    </row>
    <row r="46" spans="1:8">
      <c r="C46" s="390" t="s">
        <v>357</v>
      </c>
      <c r="D46" s="390"/>
      <c r="E46" s="391" t="s">
        <v>358</v>
      </c>
      <c r="F46" s="391"/>
      <c r="G46" s="391"/>
      <c r="H46" s="391"/>
    </row>
    <row r="47" spans="1:8">
      <c r="C47" s="249"/>
      <c r="D47" s="249"/>
      <c r="E47" s="249"/>
      <c r="F47" s="249"/>
      <c r="G47" s="392"/>
      <c r="H47" s="392"/>
    </row>
  </sheetData>
  <mergeCells count="29">
    <mergeCell ref="A8:D8"/>
    <mergeCell ref="E1:H1"/>
    <mergeCell ref="E2:H2"/>
    <mergeCell ref="E3:H3"/>
    <mergeCell ref="E4:H4"/>
    <mergeCell ref="E5:H5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  <mergeCell ref="E15:E17"/>
    <mergeCell ref="G47:H47"/>
    <mergeCell ref="F15:F17"/>
    <mergeCell ref="G15:G17"/>
    <mergeCell ref="H15:H17"/>
    <mergeCell ref="C42:D42"/>
    <mergeCell ref="F42:H42"/>
    <mergeCell ref="C43:D43"/>
    <mergeCell ref="E43:H43"/>
    <mergeCell ref="A45:B45"/>
    <mergeCell ref="C45:D45"/>
    <mergeCell ref="F45:H45"/>
    <mergeCell ref="C46:D46"/>
    <mergeCell ref="E46:H46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EDBDB-7F62-4E28-B33F-E0FE5A108F68}">
  <sheetPr>
    <pageSetUpPr fitToPage="1"/>
  </sheetPr>
  <dimension ref="A1:R54"/>
  <sheetViews>
    <sheetView workbookViewId="0">
      <selection activeCell="K27" sqref="K27"/>
    </sheetView>
  </sheetViews>
  <sheetFormatPr defaultRowHeight="12.75"/>
  <cols>
    <col min="1" max="1" width="1.140625" style="173" customWidth="1"/>
    <col min="2" max="2" width="21.85546875" style="173" customWidth="1"/>
    <col min="3" max="3" width="28.85546875" style="173" customWidth="1"/>
    <col min="4" max="4" width="14.42578125" style="173" customWidth="1"/>
    <col min="5" max="5" width="16.85546875" style="173" customWidth="1"/>
    <col min="6" max="6" width="12.140625" style="173" customWidth="1"/>
    <col min="7" max="7" width="14.5703125" style="173" customWidth="1"/>
    <col min="8" max="8" width="13.28515625" style="173" customWidth="1"/>
    <col min="9" max="16384" width="9.140625" style="173"/>
  </cols>
  <sheetData>
    <row r="1" spans="1:18" ht="6.75" customHeight="1">
      <c r="A1" s="170"/>
      <c r="B1" s="171"/>
      <c r="C1" s="172"/>
      <c r="D1" s="172"/>
      <c r="E1" s="172"/>
      <c r="F1" s="172"/>
      <c r="G1" s="171"/>
      <c r="H1" s="421" t="s">
        <v>267</v>
      </c>
      <c r="I1" s="422"/>
      <c r="J1" s="171"/>
      <c r="K1" s="171"/>
      <c r="L1" s="171"/>
      <c r="M1" s="171"/>
      <c r="N1" s="171"/>
      <c r="O1" s="171"/>
      <c r="P1" s="171"/>
      <c r="Q1" s="171"/>
      <c r="R1" s="171"/>
    </row>
    <row r="2" spans="1:18" ht="27" customHeight="1">
      <c r="A2" s="170"/>
      <c r="B2" s="171"/>
      <c r="C2" s="172"/>
      <c r="D2" s="174"/>
      <c r="E2" s="174"/>
      <c r="F2" s="423" t="s">
        <v>268</v>
      </c>
      <c r="G2" s="422"/>
      <c r="H2" s="422"/>
      <c r="I2" s="422"/>
      <c r="J2" s="175"/>
      <c r="K2" s="175"/>
      <c r="L2" s="171"/>
      <c r="M2" s="171"/>
      <c r="N2" s="171"/>
      <c r="O2" s="171"/>
      <c r="P2" s="171"/>
      <c r="Q2" s="171"/>
      <c r="R2" s="171"/>
    </row>
    <row r="3" spans="1:18" ht="15">
      <c r="A3" s="170"/>
      <c r="B3" s="171"/>
      <c r="C3" s="172"/>
      <c r="D3" s="174"/>
      <c r="E3" s="174"/>
      <c r="F3" s="423" t="s">
        <v>269</v>
      </c>
      <c r="G3" s="424"/>
      <c r="H3" s="424"/>
      <c r="I3" s="175"/>
      <c r="J3" s="175"/>
      <c r="K3" s="175"/>
      <c r="L3" s="171"/>
      <c r="M3" s="171"/>
      <c r="N3" s="171"/>
      <c r="O3" s="171"/>
      <c r="P3" s="171"/>
      <c r="Q3" s="171"/>
      <c r="R3" s="171"/>
    </row>
    <row r="4" spans="1:18" ht="15">
      <c r="A4" s="170"/>
      <c r="B4" s="171"/>
      <c r="C4" s="172"/>
      <c r="D4" s="174"/>
      <c r="E4" s="174"/>
      <c r="F4" s="423" t="s">
        <v>270</v>
      </c>
      <c r="G4" s="424"/>
      <c r="H4" s="424"/>
      <c r="I4" s="175"/>
      <c r="J4" s="175"/>
      <c r="K4" s="175"/>
      <c r="L4" s="171"/>
      <c r="M4" s="171"/>
      <c r="N4" s="171"/>
      <c r="O4" s="171"/>
      <c r="P4" s="171"/>
      <c r="Q4" s="171"/>
      <c r="R4" s="171"/>
    </row>
    <row r="5" spans="1:18" ht="16.5" customHeight="1">
      <c r="A5" s="170"/>
      <c r="B5" s="171"/>
      <c r="C5" s="172"/>
      <c r="D5" s="174"/>
      <c r="E5" s="174"/>
      <c r="F5" s="174" t="s">
        <v>271</v>
      </c>
      <c r="G5" s="174"/>
      <c r="H5" s="174"/>
      <c r="I5" s="174"/>
      <c r="J5" s="175"/>
      <c r="K5" s="175"/>
      <c r="L5" s="171"/>
      <c r="M5" s="171"/>
      <c r="N5" s="171"/>
      <c r="O5" s="171"/>
      <c r="P5" s="171"/>
      <c r="Q5" s="171"/>
      <c r="R5" s="171"/>
    </row>
    <row r="6" spans="1:18">
      <c r="A6" s="170"/>
      <c r="B6" s="171"/>
      <c r="C6" s="425" t="s">
        <v>272</v>
      </c>
      <c r="D6" s="425"/>
      <c r="E6" s="425"/>
      <c r="F6" s="425"/>
      <c r="G6" s="425"/>
      <c r="H6" s="425"/>
      <c r="I6" s="176"/>
      <c r="J6" s="177"/>
      <c r="K6" s="174"/>
      <c r="L6" s="171"/>
      <c r="M6" s="171"/>
      <c r="N6" s="171"/>
      <c r="O6" s="171"/>
      <c r="P6" s="171"/>
      <c r="Q6" s="171"/>
      <c r="R6" s="171"/>
    </row>
    <row r="7" spans="1:18">
      <c r="A7" s="170"/>
      <c r="B7" s="178"/>
      <c r="C7" s="176"/>
      <c r="D7" s="176"/>
      <c r="E7" s="176"/>
      <c r="F7" s="176"/>
      <c r="G7" s="176"/>
      <c r="H7" s="176"/>
      <c r="I7" s="178"/>
      <c r="J7" s="178"/>
      <c r="K7" s="178"/>
      <c r="L7" s="171"/>
      <c r="M7" s="171"/>
      <c r="N7" s="171"/>
      <c r="O7" s="171"/>
      <c r="P7" s="171"/>
      <c r="Q7" s="171"/>
      <c r="R7" s="171"/>
    </row>
    <row r="8" spans="1:18" ht="15" customHeight="1">
      <c r="A8" s="170"/>
      <c r="B8" s="178"/>
      <c r="C8" s="179"/>
      <c r="D8" s="180" t="s">
        <v>273</v>
      </c>
      <c r="E8" s="180"/>
      <c r="F8" s="180"/>
      <c r="G8" s="180"/>
      <c r="H8" s="179"/>
      <c r="I8" s="178"/>
      <c r="J8" s="178"/>
      <c r="K8" s="178"/>
      <c r="L8" s="171"/>
      <c r="M8" s="171"/>
      <c r="N8" s="174"/>
      <c r="O8" s="174"/>
      <c r="P8" s="174"/>
      <c r="Q8" s="174"/>
      <c r="R8" s="174"/>
    </row>
    <row r="9" spans="1:18" ht="15.75">
      <c r="A9" s="170"/>
      <c r="B9" s="171"/>
      <c r="C9" s="420" t="s">
        <v>274</v>
      </c>
      <c r="D9" s="420"/>
      <c r="E9" s="420"/>
      <c r="F9" s="420"/>
      <c r="G9" s="420"/>
      <c r="H9" s="420"/>
      <c r="I9" s="181"/>
      <c r="J9" s="181"/>
      <c r="K9" s="181"/>
      <c r="L9" s="181"/>
      <c r="M9" s="181"/>
      <c r="N9" s="181"/>
      <c r="O9" s="181"/>
      <c r="P9" s="181"/>
      <c r="Q9" s="181"/>
      <c r="R9" s="181"/>
    </row>
    <row r="10" spans="1:18" ht="15.75">
      <c r="A10" s="170"/>
      <c r="B10" s="411" t="s">
        <v>275</v>
      </c>
      <c r="C10" s="411"/>
      <c r="D10" s="411"/>
      <c r="E10" s="411"/>
      <c r="F10" s="411"/>
      <c r="G10" s="411"/>
      <c r="H10" s="411"/>
      <c r="I10" s="182"/>
      <c r="J10" s="182"/>
      <c r="K10" s="182" t="s">
        <v>276</v>
      </c>
      <c r="L10" s="183"/>
      <c r="M10" s="183"/>
      <c r="N10" s="183"/>
      <c r="O10" s="183"/>
      <c r="P10" s="183"/>
      <c r="Q10" s="183"/>
      <c r="R10" s="183"/>
    </row>
    <row r="11" spans="1:18" ht="12.75" customHeight="1">
      <c r="A11" s="170"/>
      <c r="B11" s="171"/>
      <c r="C11" s="176"/>
      <c r="D11" s="176"/>
      <c r="E11" s="184"/>
      <c r="F11" s="184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</row>
    <row r="12" spans="1:18">
      <c r="A12" s="170"/>
      <c r="B12" s="171"/>
      <c r="C12" s="176"/>
      <c r="D12" s="171"/>
      <c r="E12" s="185" t="s">
        <v>277</v>
      </c>
      <c r="F12" s="186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</row>
    <row r="13" spans="1:18">
      <c r="A13" s="170"/>
      <c r="B13" s="171"/>
      <c r="C13" s="171"/>
      <c r="D13" s="171"/>
      <c r="E13" s="187" t="s">
        <v>278</v>
      </c>
      <c r="F13" s="188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</row>
    <row r="14" spans="1:18" ht="15.75" hidden="1">
      <c r="A14" s="170"/>
      <c r="B14" s="183"/>
      <c r="C14" s="172"/>
      <c r="D14" s="172"/>
      <c r="E14" s="172"/>
      <c r="F14" s="172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</row>
    <row r="15" spans="1:18" ht="15">
      <c r="A15" s="170"/>
      <c r="B15" s="189"/>
      <c r="C15" s="172"/>
      <c r="D15" s="172"/>
      <c r="E15" s="172"/>
      <c r="F15" s="172"/>
      <c r="G15" s="171"/>
      <c r="H15" s="188" t="s">
        <v>279</v>
      </c>
      <c r="I15" s="171"/>
      <c r="J15" s="171"/>
      <c r="K15" s="171"/>
      <c r="L15" s="171"/>
      <c r="M15" s="171"/>
      <c r="N15" s="171"/>
      <c r="O15" s="171"/>
      <c r="P15" s="171"/>
      <c r="Q15" s="171"/>
      <c r="R15" s="171"/>
    </row>
    <row r="16" spans="1:18">
      <c r="A16" s="170"/>
      <c r="B16" s="412" t="s">
        <v>280</v>
      </c>
      <c r="C16" s="412" t="s">
        <v>281</v>
      </c>
      <c r="D16" s="414" t="s">
        <v>282</v>
      </c>
      <c r="E16" s="415"/>
      <c r="F16" s="415"/>
      <c r="G16" s="415"/>
      <c r="H16" s="416"/>
      <c r="I16" s="171"/>
      <c r="J16" s="171"/>
      <c r="K16" s="171"/>
      <c r="L16" s="171"/>
      <c r="M16" s="170"/>
      <c r="N16" s="170"/>
      <c r="O16" s="170"/>
      <c r="P16" s="170"/>
      <c r="Q16" s="170"/>
      <c r="R16" s="170"/>
    </row>
    <row r="17" spans="1:18">
      <c r="A17" s="170"/>
      <c r="B17" s="413"/>
      <c r="C17" s="413"/>
      <c r="D17" s="190"/>
      <c r="E17" s="191"/>
      <c r="F17" s="191"/>
      <c r="G17" s="191"/>
      <c r="H17" s="192"/>
      <c r="I17" s="171"/>
      <c r="J17" s="171"/>
      <c r="K17" s="171"/>
      <c r="L17" s="171"/>
      <c r="M17" s="170"/>
      <c r="N17" s="170"/>
      <c r="O17" s="170"/>
      <c r="P17" s="170"/>
      <c r="Q17" s="170"/>
      <c r="R17" s="170"/>
    </row>
    <row r="18" spans="1:18">
      <c r="A18" s="170"/>
      <c r="B18" s="413"/>
      <c r="C18" s="413"/>
      <c r="D18" s="412" t="s">
        <v>283</v>
      </c>
      <c r="E18" s="412" t="s">
        <v>284</v>
      </c>
      <c r="F18" s="418" t="s">
        <v>285</v>
      </c>
      <c r="G18" s="412" t="s">
        <v>286</v>
      </c>
      <c r="H18" s="412" t="s">
        <v>287</v>
      </c>
      <c r="I18" s="171"/>
      <c r="J18" s="171"/>
      <c r="K18" s="171"/>
      <c r="L18" s="171"/>
      <c r="M18" s="170"/>
      <c r="N18" s="170"/>
      <c r="O18" s="170"/>
      <c r="P18" s="170"/>
      <c r="Q18" s="170"/>
      <c r="R18" s="170"/>
    </row>
    <row r="19" spans="1:18" ht="20.25" customHeight="1">
      <c r="A19" s="170"/>
      <c r="B19" s="413"/>
      <c r="C19" s="413"/>
      <c r="D19" s="417"/>
      <c r="E19" s="417"/>
      <c r="F19" s="419"/>
      <c r="G19" s="417"/>
      <c r="H19" s="417"/>
      <c r="I19" s="171"/>
      <c r="J19" s="171"/>
      <c r="K19" s="171"/>
      <c r="L19" s="171"/>
      <c r="M19" s="170"/>
      <c r="N19" s="170"/>
      <c r="O19" s="170"/>
      <c r="P19" s="170"/>
      <c r="Q19" s="170"/>
      <c r="R19" s="170"/>
    </row>
    <row r="20" spans="1:18">
      <c r="A20" s="170"/>
      <c r="B20" s="193">
        <v>1</v>
      </c>
      <c r="C20" s="194">
        <v>2</v>
      </c>
      <c r="D20" s="193">
        <v>3</v>
      </c>
      <c r="E20" s="193">
        <v>4</v>
      </c>
      <c r="F20" s="193">
        <v>5</v>
      </c>
      <c r="G20" s="193">
        <v>6</v>
      </c>
      <c r="H20" s="193">
        <v>7</v>
      </c>
      <c r="I20" s="171"/>
      <c r="J20" s="171"/>
      <c r="K20" s="171"/>
      <c r="L20" s="171"/>
      <c r="M20" s="170"/>
      <c r="N20" s="170"/>
      <c r="O20" s="170"/>
      <c r="P20" s="170"/>
      <c r="Q20" s="170"/>
      <c r="R20" s="170"/>
    </row>
    <row r="21" spans="1:18">
      <c r="A21" s="170"/>
      <c r="B21" s="195"/>
      <c r="C21" s="196"/>
      <c r="D21" s="197">
        <v>0</v>
      </c>
      <c r="E21" s="198">
        <v>0</v>
      </c>
      <c r="F21" s="198">
        <v>0</v>
      </c>
      <c r="G21" s="199">
        <v>0</v>
      </c>
      <c r="H21" s="200">
        <v>0</v>
      </c>
      <c r="I21" s="171"/>
      <c r="J21" s="171"/>
      <c r="K21" s="171"/>
      <c r="L21" s="171"/>
      <c r="M21" s="170"/>
      <c r="N21" s="170"/>
      <c r="O21" s="170"/>
      <c r="P21" s="170"/>
      <c r="Q21" s="170"/>
      <c r="R21" s="170"/>
    </row>
    <row r="22" spans="1:18" ht="26.25" customHeight="1">
      <c r="A22" s="170"/>
      <c r="B22" s="195">
        <v>741</v>
      </c>
      <c r="C22" s="201" t="s">
        <v>288</v>
      </c>
      <c r="D22" s="202">
        <v>8167.25</v>
      </c>
      <c r="E22" s="200">
        <v>3850</v>
      </c>
      <c r="F22" s="200">
        <v>1497.36</v>
      </c>
      <c r="G22" s="199">
        <v>0</v>
      </c>
      <c r="H22" s="200">
        <f>D22+E22-F22</f>
        <v>10519.89</v>
      </c>
      <c r="I22" s="171"/>
      <c r="J22" s="171"/>
      <c r="K22" s="171"/>
      <c r="L22" s="171"/>
      <c r="M22" s="170"/>
      <c r="N22" s="170"/>
      <c r="O22" s="170"/>
      <c r="P22" s="170"/>
      <c r="Q22" s="170"/>
      <c r="R22" s="170"/>
    </row>
    <row r="23" spans="1:18">
      <c r="A23" s="170"/>
      <c r="B23" s="195"/>
      <c r="C23" s="196"/>
      <c r="D23" s="197"/>
      <c r="E23" s="198"/>
      <c r="F23" s="198"/>
      <c r="G23" s="203"/>
      <c r="H23" s="203"/>
      <c r="I23" s="171"/>
      <c r="J23" s="171"/>
      <c r="K23" s="171"/>
      <c r="L23" s="171"/>
      <c r="M23" s="170"/>
      <c r="N23" s="170"/>
      <c r="O23" s="170"/>
      <c r="P23" s="170"/>
      <c r="Q23" s="170"/>
      <c r="R23" s="170"/>
    </row>
    <row r="24" spans="1:18">
      <c r="A24" s="170"/>
      <c r="B24" s="195"/>
      <c r="C24" s="195"/>
      <c r="D24" s="197"/>
      <c r="E24" s="198"/>
      <c r="F24" s="198"/>
      <c r="G24" s="203"/>
      <c r="H24" s="203"/>
      <c r="I24" s="171"/>
      <c r="J24" s="171"/>
      <c r="K24" s="171"/>
      <c r="L24" s="171"/>
      <c r="M24" s="170"/>
      <c r="N24" s="170"/>
      <c r="O24" s="170"/>
      <c r="P24" s="170"/>
      <c r="Q24" s="170"/>
      <c r="R24" s="170"/>
    </row>
    <row r="25" spans="1:18">
      <c r="A25" s="170"/>
      <c r="B25" s="195"/>
      <c r="C25" s="195"/>
      <c r="D25" s="197"/>
      <c r="E25" s="198"/>
      <c r="F25" s="198"/>
      <c r="G25" s="203"/>
      <c r="H25" s="203"/>
      <c r="I25" s="171"/>
      <c r="J25" s="171"/>
      <c r="K25" s="171"/>
      <c r="L25" s="171"/>
      <c r="M25" s="170"/>
      <c r="N25" s="170"/>
      <c r="O25" s="170"/>
      <c r="P25" s="170"/>
      <c r="Q25" s="170"/>
      <c r="R25" s="170"/>
    </row>
    <row r="26" spans="1:18" ht="15">
      <c r="A26" s="170"/>
      <c r="B26" s="204"/>
      <c r="C26" s="205" t="s">
        <v>289</v>
      </c>
      <c r="D26" s="206">
        <f>SUM(D22:D25)</f>
        <v>8167.25</v>
      </c>
      <c r="E26" s="206">
        <f>SUM(E22:E25)</f>
        <v>3850</v>
      </c>
      <c r="F26" s="206">
        <f>SUM(F22:F25)</f>
        <v>1497.36</v>
      </c>
      <c r="G26" s="206">
        <v>0</v>
      </c>
      <c r="H26" s="206">
        <f>SUM(H22:H25)</f>
        <v>10519.89</v>
      </c>
      <c r="I26" s="171"/>
      <c r="J26" s="171"/>
      <c r="K26" s="171"/>
      <c r="L26" s="171"/>
      <c r="M26" s="170"/>
      <c r="N26" s="170"/>
      <c r="O26" s="170"/>
      <c r="P26" s="170"/>
      <c r="Q26" s="170"/>
      <c r="R26" s="170"/>
    </row>
    <row r="27" spans="1:18" ht="15">
      <c r="A27" s="170"/>
      <c r="B27" s="171"/>
      <c r="C27" s="172"/>
      <c r="D27" s="172"/>
      <c r="E27" s="172"/>
      <c r="F27" s="172"/>
      <c r="G27" s="171"/>
      <c r="H27" s="171"/>
      <c r="I27" s="171"/>
      <c r="J27" s="171"/>
      <c r="K27" s="171"/>
      <c r="L27" s="171"/>
      <c r="M27" s="170"/>
      <c r="N27" s="170"/>
      <c r="O27" s="170"/>
      <c r="P27" s="170"/>
      <c r="Q27" s="170"/>
      <c r="R27" s="170"/>
    </row>
    <row r="28" spans="1:18">
      <c r="A28" s="170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0"/>
      <c r="N28" s="170"/>
      <c r="O28" s="170"/>
      <c r="P28" s="170"/>
      <c r="Q28" s="170"/>
      <c r="R28" s="170"/>
    </row>
    <row r="29" spans="1:18" ht="15.75">
      <c r="A29" s="170"/>
      <c r="B29" s="408" t="s">
        <v>225</v>
      </c>
      <c r="C29" s="408"/>
      <c r="D29" s="207"/>
      <c r="E29" s="208"/>
      <c r="F29" s="171"/>
      <c r="G29" s="408" t="s">
        <v>226</v>
      </c>
      <c r="H29" s="408"/>
      <c r="I29" s="171"/>
      <c r="J29" s="209"/>
      <c r="K29" s="171"/>
      <c r="L29" s="181"/>
      <c r="M29" s="170"/>
      <c r="N29" s="170"/>
      <c r="O29" s="170"/>
      <c r="P29" s="170"/>
      <c r="Q29" s="170"/>
      <c r="R29" s="170"/>
    </row>
    <row r="30" spans="1:18" ht="15.75">
      <c r="A30" s="170"/>
      <c r="B30" s="406" t="s">
        <v>290</v>
      </c>
      <c r="C30" s="406"/>
      <c r="D30" s="210"/>
      <c r="E30" s="211" t="s">
        <v>228</v>
      </c>
      <c r="F30" s="211"/>
      <c r="G30" s="407" t="s">
        <v>229</v>
      </c>
      <c r="H30" s="407"/>
      <c r="I30" s="212"/>
      <c r="J30" s="213"/>
      <c r="K30" s="171"/>
      <c r="L30" s="214"/>
      <c r="M30" s="170"/>
      <c r="N30" s="170"/>
      <c r="O30" s="170"/>
      <c r="P30" s="170"/>
      <c r="Q30" s="170"/>
      <c r="R30" s="170"/>
    </row>
    <row r="31" spans="1:18" ht="15.75">
      <c r="A31" s="170"/>
      <c r="B31" s="171"/>
      <c r="C31" s="171"/>
      <c r="D31" s="186"/>
      <c r="E31" s="171"/>
      <c r="F31" s="171"/>
      <c r="G31" s="171"/>
      <c r="H31" s="171"/>
      <c r="I31" s="186"/>
      <c r="J31" s="184"/>
      <c r="K31" s="184"/>
      <c r="L31" s="181"/>
      <c r="M31" s="170"/>
      <c r="N31" s="170"/>
      <c r="O31" s="170"/>
      <c r="P31" s="170"/>
      <c r="Q31" s="170"/>
      <c r="R31" s="170"/>
    </row>
    <row r="32" spans="1:18" ht="35.25" customHeight="1">
      <c r="A32" s="170"/>
      <c r="B32" s="409" t="s">
        <v>232</v>
      </c>
      <c r="C32" s="409"/>
      <c r="D32" s="215"/>
      <c r="E32" s="215"/>
      <c r="F32" s="171"/>
      <c r="G32" s="410" t="s">
        <v>230</v>
      </c>
      <c r="H32" s="410"/>
      <c r="I32" s="207"/>
      <c r="J32" s="209"/>
      <c r="K32" s="171"/>
      <c r="L32" s="181"/>
      <c r="M32" s="171"/>
      <c r="N32" s="216"/>
      <c r="O32" s="170"/>
      <c r="P32" s="170"/>
      <c r="Q32" s="170"/>
      <c r="R32" s="170"/>
    </row>
    <row r="33" spans="1:18" ht="15.75">
      <c r="A33" s="170"/>
      <c r="B33" s="406" t="s">
        <v>291</v>
      </c>
      <c r="C33" s="406"/>
      <c r="D33" s="217"/>
      <c r="E33" s="211" t="s">
        <v>228</v>
      </c>
      <c r="F33" s="211"/>
      <c r="G33" s="407" t="s">
        <v>229</v>
      </c>
      <c r="H33" s="407"/>
      <c r="I33" s="218"/>
      <c r="J33" s="213"/>
      <c r="K33" s="171"/>
      <c r="L33" s="214"/>
      <c r="M33" s="171"/>
      <c r="N33" s="219"/>
      <c r="O33" s="170"/>
      <c r="P33" s="170"/>
      <c r="Q33" s="170"/>
      <c r="R33" s="170"/>
    </row>
    <row r="34" spans="1:18" ht="15">
      <c r="A34" s="170"/>
      <c r="B34" s="178"/>
      <c r="C34" s="220"/>
      <c r="D34" s="220"/>
      <c r="E34" s="220"/>
      <c r="F34" s="220"/>
      <c r="G34" s="178"/>
      <c r="H34" s="178"/>
      <c r="I34" s="178"/>
      <c r="J34" s="178"/>
      <c r="K34" s="178"/>
      <c r="L34" s="171"/>
      <c r="M34" s="171"/>
      <c r="N34" s="171"/>
      <c r="O34" s="170"/>
      <c r="P34" s="170"/>
      <c r="Q34" s="170"/>
      <c r="R34" s="170"/>
    </row>
    <row r="35" spans="1:18" ht="15">
      <c r="A35" s="170"/>
      <c r="B35" s="178"/>
      <c r="C35" s="220"/>
      <c r="D35" s="220"/>
      <c r="E35" s="220"/>
      <c r="F35" s="220"/>
      <c r="G35" s="178"/>
      <c r="H35" s="178"/>
      <c r="I35" s="178"/>
      <c r="J35" s="178"/>
      <c r="K35" s="178"/>
      <c r="L35" s="171"/>
      <c r="M35" s="171"/>
      <c r="N35" s="171"/>
      <c r="O35" s="170"/>
      <c r="P35" s="170"/>
      <c r="Q35" s="170"/>
      <c r="R35" s="170"/>
    </row>
    <row r="36" spans="1:18" ht="15">
      <c r="A36" s="170"/>
      <c r="B36" s="178"/>
      <c r="C36" s="220"/>
      <c r="D36" s="220"/>
      <c r="E36" s="220"/>
      <c r="F36" s="220"/>
      <c r="G36" s="178"/>
      <c r="H36" s="178"/>
      <c r="I36" s="178"/>
      <c r="J36" s="178"/>
      <c r="K36" s="178"/>
      <c r="L36" s="171"/>
      <c r="M36" s="171"/>
      <c r="N36" s="171"/>
      <c r="O36" s="170"/>
      <c r="P36" s="170"/>
      <c r="Q36" s="170"/>
      <c r="R36" s="170"/>
    </row>
    <row r="37" spans="1:18" ht="15" customHeight="1">
      <c r="A37" s="170"/>
      <c r="B37" s="470" t="s">
        <v>406</v>
      </c>
      <c r="C37" s="470"/>
      <c r="D37" s="470"/>
      <c r="E37" s="470"/>
      <c r="F37" s="470"/>
      <c r="G37" s="178"/>
      <c r="H37" s="178"/>
      <c r="I37" s="178"/>
      <c r="J37" s="178"/>
      <c r="K37" s="178"/>
      <c r="L37" s="171"/>
      <c r="M37" s="171"/>
      <c r="N37" s="171"/>
      <c r="O37" s="170"/>
      <c r="P37" s="170"/>
      <c r="Q37" s="170"/>
      <c r="R37" s="170"/>
    </row>
    <row r="38" spans="1:18" ht="15">
      <c r="A38" s="170"/>
      <c r="B38" s="178"/>
      <c r="C38" s="220"/>
      <c r="D38" s="220"/>
      <c r="E38" s="220"/>
      <c r="F38" s="220"/>
      <c r="G38" s="178"/>
      <c r="H38" s="178"/>
      <c r="I38" s="178"/>
      <c r="J38" s="178"/>
      <c r="K38" s="178"/>
      <c r="L38" s="171"/>
      <c r="M38" s="171"/>
      <c r="N38" s="171"/>
      <c r="O38" s="170"/>
      <c r="P38" s="170"/>
      <c r="Q38" s="170"/>
      <c r="R38" s="170"/>
    </row>
    <row r="39" spans="1:18" ht="15">
      <c r="A39" s="170"/>
      <c r="B39" s="178"/>
      <c r="C39" s="220"/>
      <c r="D39" s="220"/>
      <c r="E39" s="220"/>
      <c r="F39" s="220"/>
      <c r="G39" s="178"/>
      <c r="H39" s="178"/>
      <c r="I39" s="178"/>
      <c r="J39" s="178"/>
      <c r="K39" s="178"/>
      <c r="L39" s="171"/>
      <c r="M39" s="171"/>
      <c r="N39" s="171"/>
      <c r="O39" s="170"/>
      <c r="P39" s="170"/>
      <c r="Q39" s="170"/>
      <c r="R39" s="170"/>
    </row>
    <row r="40" spans="1:18" ht="15">
      <c r="A40" s="170"/>
      <c r="B40" s="178"/>
      <c r="C40" s="220"/>
      <c r="D40" s="220"/>
      <c r="E40" s="220"/>
      <c r="F40" s="220"/>
      <c r="G40" s="178"/>
      <c r="H40" s="178"/>
      <c r="I40" s="178"/>
      <c r="J40" s="178"/>
      <c r="K40" s="178"/>
      <c r="L40" s="171"/>
      <c r="M40" s="171"/>
      <c r="N40" s="171"/>
      <c r="O40" s="170"/>
      <c r="P40" s="170"/>
      <c r="Q40" s="170"/>
      <c r="R40" s="170"/>
    </row>
    <row r="41" spans="1:18" ht="15">
      <c r="A41" s="170"/>
      <c r="B41" s="178"/>
      <c r="C41" s="220"/>
      <c r="D41" s="220"/>
      <c r="E41" s="220"/>
      <c r="F41" s="220"/>
      <c r="G41" s="178"/>
      <c r="H41" s="178"/>
      <c r="I41" s="178"/>
      <c r="J41" s="178"/>
      <c r="K41" s="178"/>
      <c r="L41" s="171"/>
      <c r="M41" s="171"/>
      <c r="N41" s="171"/>
      <c r="O41" s="170"/>
      <c r="P41" s="170"/>
      <c r="Q41" s="170"/>
      <c r="R41" s="170"/>
    </row>
    <row r="42" spans="1:18" ht="15">
      <c r="A42" s="170"/>
      <c r="B42" s="178"/>
      <c r="C42" s="220"/>
      <c r="D42" s="220"/>
      <c r="E42" s="220"/>
      <c r="F42" s="220"/>
      <c r="G42" s="178"/>
      <c r="H42" s="178"/>
      <c r="I42" s="178"/>
      <c r="J42" s="178"/>
      <c r="K42" s="178"/>
      <c r="L42" s="171"/>
      <c r="M42" s="171"/>
      <c r="N42" s="171"/>
      <c r="O42" s="170"/>
      <c r="P42" s="170"/>
      <c r="Q42" s="170"/>
      <c r="R42" s="170"/>
    </row>
    <row r="43" spans="1:18" ht="15">
      <c r="A43" s="170"/>
      <c r="B43" s="178"/>
      <c r="C43" s="220"/>
      <c r="D43" s="220"/>
      <c r="E43" s="220"/>
      <c r="F43" s="220"/>
      <c r="G43" s="178"/>
      <c r="H43" s="178"/>
      <c r="I43" s="178"/>
      <c r="J43" s="178"/>
      <c r="K43" s="178"/>
      <c r="L43" s="171"/>
      <c r="M43" s="171"/>
      <c r="N43" s="171"/>
      <c r="O43" s="170"/>
      <c r="P43" s="170"/>
      <c r="Q43" s="170"/>
      <c r="R43" s="170"/>
    </row>
    <row r="44" spans="1:18" ht="15">
      <c r="A44" s="170"/>
      <c r="B44" s="178"/>
      <c r="C44" s="220"/>
      <c r="D44" s="220"/>
      <c r="E44" s="220"/>
      <c r="F44" s="220"/>
      <c r="G44" s="178"/>
      <c r="H44" s="178"/>
      <c r="I44" s="178"/>
      <c r="J44" s="178"/>
      <c r="K44" s="178"/>
      <c r="L44" s="171"/>
      <c r="M44" s="171"/>
      <c r="N44" s="171"/>
      <c r="O44" s="170"/>
      <c r="P44" s="170"/>
      <c r="Q44" s="170"/>
      <c r="R44" s="170"/>
    </row>
    <row r="45" spans="1:18" ht="15">
      <c r="A45" s="170"/>
      <c r="B45" s="178"/>
      <c r="C45" s="220"/>
      <c r="D45" s="220"/>
      <c r="E45" s="220"/>
      <c r="F45" s="220"/>
      <c r="G45" s="178"/>
      <c r="H45" s="178"/>
      <c r="I45" s="178"/>
      <c r="J45" s="178"/>
      <c r="K45" s="178"/>
      <c r="L45" s="171"/>
      <c r="M45" s="171"/>
      <c r="N45" s="171"/>
      <c r="O45" s="170"/>
      <c r="P45" s="170"/>
      <c r="Q45" s="170"/>
      <c r="R45" s="170"/>
    </row>
    <row r="46" spans="1:18" ht="15">
      <c r="A46" s="170"/>
      <c r="B46" s="178"/>
      <c r="C46" s="220"/>
      <c r="D46" s="220"/>
      <c r="E46" s="220"/>
      <c r="F46" s="220"/>
      <c r="G46" s="178"/>
      <c r="H46" s="178"/>
      <c r="I46" s="178"/>
      <c r="J46" s="178"/>
      <c r="K46" s="178"/>
      <c r="L46" s="170"/>
      <c r="M46" s="170"/>
      <c r="N46" s="170"/>
      <c r="O46" s="170"/>
      <c r="P46" s="170"/>
      <c r="Q46" s="170"/>
      <c r="R46" s="170"/>
    </row>
    <row r="47" spans="1:18" ht="15">
      <c r="A47" s="170"/>
      <c r="B47" s="178"/>
      <c r="C47" s="220"/>
      <c r="D47" s="220"/>
      <c r="E47" s="220"/>
      <c r="F47" s="220"/>
      <c r="G47" s="178"/>
      <c r="H47" s="178"/>
      <c r="I47" s="178"/>
      <c r="J47" s="178"/>
      <c r="K47" s="178"/>
      <c r="L47" s="170"/>
      <c r="M47" s="170"/>
      <c r="N47" s="170"/>
      <c r="O47" s="170"/>
      <c r="P47" s="170"/>
      <c r="Q47" s="170"/>
      <c r="R47" s="170"/>
    </row>
    <row r="48" spans="1:18" ht="15">
      <c r="A48" s="170"/>
      <c r="B48" s="178"/>
      <c r="C48" s="220"/>
      <c r="D48" s="220"/>
      <c r="E48" s="220"/>
      <c r="F48" s="220"/>
      <c r="G48" s="178"/>
      <c r="H48" s="178"/>
      <c r="I48" s="178"/>
      <c r="J48" s="178"/>
      <c r="K48" s="178"/>
      <c r="L48" s="170"/>
      <c r="M48" s="170"/>
      <c r="N48" s="170"/>
      <c r="O48" s="170"/>
      <c r="P48" s="170"/>
      <c r="Q48" s="170"/>
      <c r="R48" s="170"/>
    </row>
    <row r="49" spans="1:18" ht="15">
      <c r="A49" s="170"/>
      <c r="B49" s="178"/>
      <c r="C49" s="220"/>
      <c r="D49" s="220"/>
      <c r="E49" s="220"/>
      <c r="F49" s="220"/>
      <c r="G49" s="178"/>
      <c r="H49" s="178"/>
      <c r="I49" s="178"/>
      <c r="J49" s="178"/>
      <c r="K49" s="178"/>
      <c r="L49" s="170"/>
      <c r="M49" s="170"/>
      <c r="N49" s="170"/>
      <c r="O49" s="170"/>
      <c r="P49" s="170"/>
      <c r="Q49" s="170"/>
      <c r="R49" s="170"/>
    </row>
    <row r="50" spans="1:18" ht="15">
      <c r="A50" s="170"/>
      <c r="B50" s="178"/>
      <c r="C50" s="220"/>
      <c r="D50" s="220"/>
      <c r="E50" s="220"/>
      <c r="F50" s="220"/>
      <c r="G50" s="178"/>
      <c r="H50" s="178"/>
      <c r="I50" s="178"/>
      <c r="J50" s="178"/>
      <c r="K50" s="178"/>
      <c r="L50" s="170"/>
      <c r="M50" s="170"/>
      <c r="N50" s="170"/>
      <c r="O50" s="170"/>
      <c r="P50" s="170"/>
      <c r="Q50" s="170"/>
      <c r="R50" s="170"/>
    </row>
    <row r="51" spans="1:18" ht="15">
      <c r="A51" s="170"/>
      <c r="B51" s="178"/>
      <c r="C51" s="220"/>
      <c r="D51" s="220"/>
      <c r="E51" s="220"/>
      <c r="F51" s="220"/>
      <c r="G51" s="178"/>
      <c r="H51" s="178"/>
      <c r="I51" s="178"/>
      <c r="J51" s="178"/>
      <c r="K51" s="178"/>
      <c r="L51" s="170"/>
      <c r="M51" s="170"/>
      <c r="N51" s="170"/>
      <c r="O51" s="170"/>
      <c r="P51" s="170"/>
      <c r="Q51" s="170"/>
      <c r="R51" s="170"/>
    </row>
    <row r="52" spans="1:18" ht="15">
      <c r="A52" s="170"/>
      <c r="B52" s="178"/>
      <c r="C52" s="220"/>
      <c r="D52" s="220"/>
      <c r="E52" s="220"/>
      <c r="F52" s="220"/>
      <c r="G52" s="178"/>
      <c r="H52" s="178"/>
      <c r="I52" s="178"/>
      <c r="J52" s="178"/>
      <c r="K52" s="178"/>
      <c r="L52" s="170"/>
      <c r="M52" s="170"/>
      <c r="N52" s="170"/>
      <c r="O52" s="170"/>
      <c r="P52" s="170"/>
      <c r="Q52" s="170"/>
      <c r="R52" s="170"/>
    </row>
    <row r="53" spans="1:18" ht="15">
      <c r="A53" s="170"/>
      <c r="B53" s="178"/>
      <c r="C53" s="220"/>
      <c r="D53" s="220"/>
      <c r="E53" s="220"/>
      <c r="F53" s="220"/>
      <c r="G53" s="178"/>
      <c r="H53" s="178"/>
      <c r="I53" s="178"/>
      <c r="J53" s="178"/>
      <c r="K53" s="178"/>
      <c r="L53" s="170"/>
      <c r="M53" s="170"/>
      <c r="N53" s="170"/>
      <c r="O53" s="170"/>
      <c r="P53" s="170"/>
      <c r="Q53" s="170"/>
      <c r="R53" s="170"/>
    </row>
    <row r="54" spans="1:18" ht="15">
      <c r="A54" s="170"/>
      <c r="B54" s="178"/>
      <c r="C54" s="220"/>
      <c r="D54" s="220"/>
      <c r="E54" s="220"/>
      <c r="F54" s="220"/>
      <c r="G54" s="178"/>
      <c r="H54" s="178"/>
      <c r="I54" s="178"/>
      <c r="J54" s="178"/>
      <c r="K54" s="178"/>
      <c r="L54" s="170"/>
      <c r="M54" s="170"/>
      <c r="N54" s="170"/>
      <c r="O54" s="170"/>
      <c r="P54" s="170"/>
      <c r="Q54" s="170"/>
      <c r="R54" s="170"/>
    </row>
  </sheetData>
  <mergeCells count="24">
    <mergeCell ref="C9:H9"/>
    <mergeCell ref="H1:I1"/>
    <mergeCell ref="F2:I2"/>
    <mergeCell ref="F3:H3"/>
    <mergeCell ref="F4:H4"/>
    <mergeCell ref="C6:H6"/>
    <mergeCell ref="B10:H10"/>
    <mergeCell ref="B16:B19"/>
    <mergeCell ref="C16:C19"/>
    <mergeCell ref="D16:H16"/>
    <mergeCell ref="D18:D19"/>
    <mergeCell ref="E18:E19"/>
    <mergeCell ref="F18:F19"/>
    <mergeCell ref="G18:G19"/>
    <mergeCell ref="H18:H19"/>
    <mergeCell ref="B33:C33"/>
    <mergeCell ref="G33:H33"/>
    <mergeCell ref="B37:F37"/>
    <mergeCell ref="B29:C29"/>
    <mergeCell ref="G29:H29"/>
    <mergeCell ref="B30:C30"/>
    <mergeCell ref="G30:H30"/>
    <mergeCell ref="B32:C32"/>
    <mergeCell ref="G32:H32"/>
  </mergeCells>
  <pageMargins left="0.39370078740157483" right="0.39370078740157483" top="0.39370078740157483" bottom="0.39370078740157483" header="0.31496062992125984" footer="0.31496062992125984"/>
  <pageSetup paperSize="9" scale="9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C2529-C065-4B59-A32A-C5F09CCA2157}">
  <sheetPr>
    <pageSetUpPr fitToPage="1"/>
  </sheetPr>
  <dimension ref="A1:O34"/>
  <sheetViews>
    <sheetView workbookViewId="0">
      <selection activeCell="Q25" sqref="Q25"/>
    </sheetView>
  </sheetViews>
  <sheetFormatPr defaultColWidth="9.140625" defaultRowHeight="12.75"/>
  <cols>
    <col min="1" max="3" width="9.140625" style="221"/>
    <col min="4" max="4" width="16" style="221" customWidth="1"/>
    <col min="5" max="5" width="13.5703125" style="221" customWidth="1"/>
    <col min="6" max="6" width="11.7109375" style="221" customWidth="1"/>
    <col min="7" max="7" width="12.7109375" style="221" customWidth="1"/>
    <col min="8" max="8" width="14.7109375" style="221" customWidth="1"/>
    <col min="9" max="9" width="13.85546875" style="221" customWidth="1"/>
    <col min="10" max="10" width="12.7109375" style="221" customWidth="1"/>
    <col min="11" max="11" width="17.85546875" style="221" customWidth="1"/>
    <col min="12" max="16384" width="9.140625" style="221"/>
  </cols>
  <sheetData>
    <row r="1" spans="1:15" ht="65.25" customHeight="1">
      <c r="I1" s="222"/>
      <c r="J1" s="428" t="s">
        <v>292</v>
      </c>
      <c r="K1" s="428"/>
    </row>
    <row r="2" spans="1:15" ht="15.75">
      <c r="A2" s="223"/>
      <c r="B2" s="468" t="s">
        <v>247</v>
      </c>
      <c r="C2" s="468"/>
      <c r="D2" s="468"/>
      <c r="E2" s="468"/>
      <c r="F2" s="468"/>
      <c r="G2" s="468"/>
      <c r="H2" s="468"/>
    </row>
    <row r="3" spans="1:15">
      <c r="B3" s="427" t="s">
        <v>248</v>
      </c>
      <c r="C3" s="427"/>
      <c r="D3" s="427"/>
      <c r="E3" s="427"/>
      <c r="F3" s="427"/>
    </row>
    <row r="5" spans="1:15">
      <c r="B5" s="469" t="s">
        <v>293</v>
      </c>
      <c r="C5" s="469"/>
      <c r="D5" s="469"/>
      <c r="E5" s="469"/>
      <c r="F5" s="469"/>
      <c r="G5" s="469"/>
      <c r="H5" s="469"/>
    </row>
    <row r="6" spans="1:15">
      <c r="B6" s="427" t="s">
        <v>294</v>
      </c>
      <c r="C6" s="427"/>
      <c r="D6" s="427"/>
      <c r="E6" s="427"/>
      <c r="F6" s="427"/>
    </row>
    <row r="7" spans="1:15">
      <c r="A7" s="223"/>
      <c r="B7" s="467"/>
      <c r="C7" s="467"/>
      <c r="D7" s="467"/>
      <c r="E7" s="467"/>
      <c r="F7" s="467"/>
      <c r="G7" s="223"/>
      <c r="H7" s="223"/>
      <c r="I7" s="223"/>
      <c r="J7" s="223"/>
      <c r="K7" s="224"/>
    </row>
    <row r="8" spans="1:15">
      <c r="A8" s="225"/>
      <c r="B8" s="225"/>
      <c r="C8" s="225"/>
      <c r="D8" s="225"/>
      <c r="E8" s="225"/>
      <c r="F8" s="225"/>
      <c r="G8" s="225"/>
      <c r="H8" s="225"/>
      <c r="I8" s="225"/>
      <c r="J8" s="443" t="s">
        <v>295</v>
      </c>
      <c r="K8" s="443"/>
    </row>
    <row r="9" spans="1:15" s="227" customFormat="1" ht="15.75">
      <c r="A9" s="444" t="s">
        <v>296</v>
      </c>
      <c r="B9" s="444"/>
      <c r="C9" s="444"/>
      <c r="D9" s="444"/>
      <c r="E9" s="444"/>
      <c r="F9" s="444"/>
      <c r="G9" s="444"/>
      <c r="H9" s="444"/>
      <c r="I9" s="444"/>
      <c r="J9" s="444"/>
      <c r="K9" s="226"/>
    </row>
    <row r="10" spans="1:15" ht="4.5" customHeight="1">
      <c r="D10" s="228"/>
      <c r="E10" s="228"/>
      <c r="F10" s="228"/>
    </row>
    <row r="11" spans="1:15">
      <c r="D11" s="427"/>
      <c r="E11" s="427"/>
      <c r="F11" s="427"/>
    </row>
    <row r="12" spans="1:15">
      <c r="I12" s="229"/>
      <c r="K12" s="230" t="s">
        <v>297</v>
      </c>
    </row>
    <row r="13" spans="1:15">
      <c r="A13" s="445" t="s">
        <v>298</v>
      </c>
      <c r="B13" s="446"/>
      <c r="C13" s="446"/>
      <c r="D13" s="447"/>
      <c r="E13" s="454" t="s">
        <v>299</v>
      </c>
      <c r="F13" s="457" t="s">
        <v>300</v>
      </c>
      <c r="G13" s="458"/>
      <c r="H13" s="457" t="s">
        <v>301</v>
      </c>
      <c r="I13" s="457" t="s">
        <v>302</v>
      </c>
      <c r="J13" s="457" t="s">
        <v>34</v>
      </c>
      <c r="K13" s="454" t="s">
        <v>303</v>
      </c>
    </row>
    <row r="14" spans="1:15">
      <c r="A14" s="448"/>
      <c r="B14" s="449"/>
      <c r="C14" s="449"/>
      <c r="D14" s="450"/>
      <c r="E14" s="455"/>
      <c r="F14" s="459"/>
      <c r="G14" s="460"/>
      <c r="H14" s="461"/>
      <c r="I14" s="461"/>
      <c r="J14" s="461"/>
      <c r="K14" s="455"/>
      <c r="M14" s="223"/>
    </row>
    <row r="15" spans="1:15">
      <c r="A15" s="448"/>
      <c r="B15" s="449"/>
      <c r="C15" s="449"/>
      <c r="D15" s="450"/>
      <c r="E15" s="455"/>
      <c r="F15" s="462" t="s">
        <v>304</v>
      </c>
      <c r="G15" s="457" t="s">
        <v>305</v>
      </c>
      <c r="H15" s="461"/>
      <c r="I15" s="461"/>
      <c r="J15" s="461"/>
      <c r="K15" s="455"/>
      <c r="N15" s="223"/>
      <c r="O15" s="223"/>
    </row>
    <row r="16" spans="1:15">
      <c r="A16" s="451"/>
      <c r="B16" s="452"/>
      <c r="C16" s="452"/>
      <c r="D16" s="453"/>
      <c r="E16" s="456"/>
      <c r="F16" s="463"/>
      <c r="G16" s="459"/>
      <c r="H16" s="459"/>
      <c r="I16" s="459"/>
      <c r="J16" s="459"/>
      <c r="K16" s="456"/>
    </row>
    <row r="17" spans="1:11">
      <c r="A17" s="431" t="s">
        <v>306</v>
      </c>
      <c r="B17" s="432"/>
      <c r="C17" s="432"/>
      <c r="D17" s="433"/>
      <c r="E17" s="231"/>
      <c r="F17" s="232"/>
      <c r="G17" s="233"/>
      <c r="H17" s="234"/>
      <c r="I17" s="234"/>
      <c r="J17" s="235"/>
      <c r="K17" s="236"/>
    </row>
    <row r="18" spans="1:11">
      <c r="A18" s="464" t="s">
        <v>307</v>
      </c>
      <c r="B18" s="465"/>
      <c r="C18" s="465"/>
      <c r="D18" s="466"/>
      <c r="E18" s="231"/>
      <c r="F18" s="232">
        <v>68100</v>
      </c>
      <c r="G18" s="233">
        <v>51600</v>
      </c>
      <c r="H18" s="234">
        <v>46603.19</v>
      </c>
      <c r="I18" s="234">
        <v>36083.300000000003</v>
      </c>
      <c r="J18" s="235">
        <v>36083.300000000003</v>
      </c>
      <c r="K18" s="236">
        <f>H18-I18</f>
        <v>10519.89</v>
      </c>
    </row>
    <row r="19" spans="1:11">
      <c r="A19" s="464" t="s">
        <v>308</v>
      </c>
      <c r="B19" s="465"/>
      <c r="C19" s="465"/>
      <c r="D19" s="466"/>
      <c r="E19" s="237"/>
      <c r="F19" s="232"/>
      <c r="G19" s="233"/>
      <c r="H19" s="234"/>
      <c r="I19" s="234"/>
      <c r="J19" s="235"/>
      <c r="K19" s="236"/>
    </row>
    <row r="20" spans="1:11">
      <c r="A20" s="431" t="s">
        <v>309</v>
      </c>
      <c r="B20" s="432"/>
      <c r="C20" s="432"/>
      <c r="D20" s="433"/>
      <c r="E20" s="231"/>
      <c r="F20" s="232"/>
      <c r="G20" s="233"/>
      <c r="H20" s="233"/>
      <c r="I20" s="233"/>
      <c r="J20" s="235"/>
      <c r="K20" s="236"/>
    </row>
    <row r="21" spans="1:11">
      <c r="A21" s="431" t="s">
        <v>310</v>
      </c>
      <c r="B21" s="432"/>
      <c r="C21" s="432"/>
      <c r="D21" s="433"/>
      <c r="E21" s="238"/>
      <c r="F21" s="232"/>
      <c r="G21" s="233"/>
      <c r="H21" s="239"/>
      <c r="I21" s="239"/>
      <c r="J21" s="239"/>
      <c r="K21" s="240"/>
    </row>
    <row r="22" spans="1:11">
      <c r="A22" s="431" t="s">
        <v>311</v>
      </c>
      <c r="B22" s="432"/>
      <c r="C22" s="432"/>
      <c r="D22" s="433"/>
      <c r="E22" s="231"/>
      <c r="F22" s="236" t="s">
        <v>312</v>
      </c>
      <c r="G22" s="239" t="s">
        <v>312</v>
      </c>
      <c r="H22" s="233"/>
      <c r="I22" s="233"/>
      <c r="J22" s="235"/>
      <c r="K22" s="236"/>
    </row>
    <row r="23" spans="1:11">
      <c r="A23" s="431" t="s">
        <v>313</v>
      </c>
      <c r="B23" s="432"/>
      <c r="C23" s="432"/>
      <c r="D23" s="433"/>
      <c r="E23" s="231"/>
      <c r="F23" s="236" t="s">
        <v>312</v>
      </c>
      <c r="G23" s="239" t="s">
        <v>312</v>
      </c>
      <c r="H23" s="233"/>
      <c r="I23" s="233"/>
      <c r="J23" s="235"/>
      <c r="K23" s="236"/>
    </row>
    <row r="24" spans="1:11">
      <c r="A24" s="434" t="s">
        <v>314</v>
      </c>
      <c r="B24" s="435"/>
      <c r="C24" s="435"/>
      <c r="D24" s="436"/>
      <c r="E24" s="241"/>
      <c r="F24" s="236">
        <f>SUM(F17:F21)</f>
        <v>68100</v>
      </c>
      <c r="G24" s="236">
        <f t="shared" ref="G24:J24" si="0">SUM(G17:G21)</f>
        <v>51600</v>
      </c>
      <c r="H24" s="236">
        <f t="shared" si="0"/>
        <v>46603.19</v>
      </c>
      <c r="I24" s="236">
        <f t="shared" si="0"/>
        <v>36083.300000000003</v>
      </c>
      <c r="J24" s="236">
        <f t="shared" si="0"/>
        <v>36083.300000000003</v>
      </c>
      <c r="K24" s="242" t="s">
        <v>312</v>
      </c>
    </row>
    <row r="25" spans="1:11">
      <c r="A25" s="434" t="s">
        <v>315</v>
      </c>
      <c r="B25" s="435"/>
      <c r="C25" s="435"/>
      <c r="D25" s="436"/>
      <c r="E25" s="440" t="s">
        <v>312</v>
      </c>
      <c r="F25" s="440" t="s">
        <v>312</v>
      </c>
      <c r="G25" s="441" t="s">
        <v>312</v>
      </c>
      <c r="H25" s="441" t="s">
        <v>312</v>
      </c>
      <c r="I25" s="441" t="s">
        <v>312</v>
      </c>
      <c r="J25" s="441" t="s">
        <v>312</v>
      </c>
      <c r="K25" s="429">
        <f>K17+K18+K19+K20+K23+K22+K21</f>
        <v>10519.89</v>
      </c>
    </row>
    <row r="26" spans="1:11">
      <c r="A26" s="437"/>
      <c r="B26" s="438"/>
      <c r="C26" s="438"/>
      <c r="D26" s="439"/>
      <c r="E26" s="430"/>
      <c r="F26" s="430"/>
      <c r="G26" s="442"/>
      <c r="H26" s="442"/>
      <c r="I26" s="442"/>
      <c r="J26" s="442"/>
      <c r="K26" s="430"/>
    </row>
    <row r="28" spans="1:11">
      <c r="A28" s="221" t="s">
        <v>225</v>
      </c>
      <c r="H28" s="243"/>
      <c r="J28" s="426" t="s">
        <v>226</v>
      </c>
      <c r="K28" s="426"/>
    </row>
    <row r="29" spans="1:11">
      <c r="H29" s="244" t="s">
        <v>228</v>
      </c>
      <c r="J29" s="427"/>
      <c r="K29" s="427"/>
    </row>
    <row r="30" spans="1:11">
      <c r="A30" s="428"/>
      <c r="B30" s="428"/>
      <c r="C30" s="428"/>
      <c r="D30" s="428"/>
      <c r="E30" s="428"/>
      <c r="F30" s="222"/>
      <c r="G30" s="222"/>
      <c r="H30" s="229"/>
      <c r="I30" s="229"/>
      <c r="J30" s="229"/>
      <c r="K30" s="229"/>
    </row>
    <row r="31" spans="1:11">
      <c r="A31" s="428" t="s">
        <v>232</v>
      </c>
      <c r="B31" s="428"/>
      <c r="C31" s="428"/>
      <c r="D31" s="428"/>
      <c r="E31" s="428"/>
      <c r="F31" s="222"/>
      <c r="H31" s="243"/>
      <c r="J31" s="426" t="s">
        <v>230</v>
      </c>
      <c r="K31" s="426"/>
    </row>
    <row r="32" spans="1:11">
      <c r="A32" s="222"/>
      <c r="B32" s="222"/>
      <c r="C32" s="222"/>
      <c r="D32" s="222"/>
      <c r="E32" s="222"/>
      <c r="F32" s="222"/>
      <c r="H32" s="244" t="s">
        <v>228</v>
      </c>
      <c r="J32" s="427"/>
      <c r="K32" s="427"/>
    </row>
    <row r="33" spans="1:8">
      <c r="A33" s="471" t="s">
        <v>407</v>
      </c>
      <c r="B33" s="471"/>
      <c r="C33" s="471"/>
      <c r="D33" s="471"/>
      <c r="E33" s="471"/>
      <c r="F33" s="471"/>
      <c r="G33" s="471"/>
      <c r="H33" s="245"/>
    </row>
    <row r="34" spans="1:8">
      <c r="A34" s="246"/>
      <c r="B34" s="246"/>
      <c r="C34" s="246"/>
      <c r="D34" s="246"/>
      <c r="E34" s="246"/>
      <c r="F34" s="246"/>
      <c r="G34" s="246"/>
    </row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41">
    <mergeCell ref="B7:F7"/>
    <mergeCell ref="J1:K1"/>
    <mergeCell ref="B2:H2"/>
    <mergeCell ref="B3:F3"/>
    <mergeCell ref="B5:H5"/>
    <mergeCell ref="B6:F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A33:G33"/>
    <mergeCell ref="J28:K28"/>
    <mergeCell ref="J29:K29"/>
    <mergeCell ref="A30:E30"/>
    <mergeCell ref="A31:E31"/>
    <mergeCell ref="J31:K31"/>
    <mergeCell ref="J32:K32"/>
  </mergeCells>
  <pageMargins left="0.39370078740157483" right="0.39370078740157483" top="0.39370078740157483" bottom="0.3937007874015748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CFB51-6309-474D-B669-4AB179D7FEDC}">
  <sheetPr>
    <pageSetUpPr fitToPage="1"/>
  </sheetPr>
  <dimension ref="A1:S374"/>
  <sheetViews>
    <sheetView workbookViewId="0">
      <selection activeCell="R9" sqref="R9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16" t="s">
        <v>6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17" t="s">
        <v>7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16"/>
    </row>
    <row r="10" spans="1:15">
      <c r="A10" s="318" t="s">
        <v>8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23" t="s">
        <v>9</v>
      </c>
      <c r="H12" s="323"/>
      <c r="I12" s="323"/>
      <c r="J12" s="323"/>
      <c r="K12" s="323"/>
      <c r="L12" s="152"/>
      <c r="M12" s="16"/>
    </row>
    <row r="13" spans="1:15" ht="15.75" customHeight="1">
      <c r="A13" s="324" t="s">
        <v>10</v>
      </c>
      <c r="B13" s="324"/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16"/>
    </row>
    <row r="14" spans="1:15" ht="12" customHeight="1">
      <c r="G14" s="325" t="s">
        <v>11</v>
      </c>
      <c r="H14" s="325"/>
      <c r="I14" s="325"/>
      <c r="J14" s="325"/>
      <c r="K14" s="325"/>
      <c r="M14" s="16"/>
    </row>
    <row r="15" spans="1:15">
      <c r="G15" s="318" t="s">
        <v>12</v>
      </c>
      <c r="H15" s="318"/>
      <c r="I15" s="318"/>
      <c r="J15" s="318"/>
      <c r="K15" s="318"/>
    </row>
    <row r="16" spans="1:15" ht="15.75" customHeight="1">
      <c r="B16" s="324" t="s">
        <v>13</v>
      </c>
      <c r="C16" s="324"/>
      <c r="D16" s="324"/>
      <c r="E16" s="324"/>
      <c r="F16" s="324"/>
      <c r="G16" s="324"/>
      <c r="H16" s="324"/>
      <c r="I16" s="324"/>
      <c r="J16" s="324"/>
      <c r="K16" s="324"/>
      <c r="L16" s="324"/>
    </row>
    <row r="17" spans="1:13" ht="7.5" customHeight="1"/>
    <row r="18" spans="1:13" hidden="1">
      <c r="G18" s="325" t="s">
        <v>14</v>
      </c>
      <c r="H18" s="325"/>
      <c r="I18" s="325"/>
      <c r="J18" s="325"/>
      <c r="K18" s="325"/>
    </row>
    <row r="19" spans="1:13" hidden="1">
      <c r="G19" s="326" t="s">
        <v>15</v>
      </c>
      <c r="H19" s="326"/>
      <c r="I19" s="326"/>
      <c r="J19" s="326"/>
      <c r="K19" s="326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27" t="s">
        <v>16</v>
      </c>
      <c r="F21" s="327"/>
      <c r="G21" s="327"/>
      <c r="H21" s="327"/>
      <c r="I21" s="327"/>
      <c r="J21" s="327"/>
      <c r="K21" s="327"/>
      <c r="L21" s="22"/>
    </row>
    <row r="22" spans="1:13" ht="15" customHeight="1">
      <c r="A22" s="328" t="s">
        <v>17</v>
      </c>
      <c r="B22" s="328"/>
      <c r="C22" s="328"/>
      <c r="D22" s="328"/>
      <c r="E22" s="328"/>
      <c r="F22" s="328"/>
      <c r="G22" s="328"/>
      <c r="H22" s="328"/>
      <c r="I22" s="328"/>
      <c r="J22" s="328"/>
      <c r="K22" s="328"/>
      <c r="L22" s="328"/>
      <c r="M22" s="30"/>
    </row>
    <row r="23" spans="1:13">
      <c r="F23" s="36"/>
      <c r="J23" s="5"/>
      <c r="K23" s="13"/>
      <c r="L23" s="6" t="s">
        <v>18</v>
      </c>
      <c r="M23" s="30"/>
    </row>
    <row r="24" spans="1:13">
      <c r="F24" s="36"/>
      <c r="J24" s="31" t="s">
        <v>19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20</v>
      </c>
      <c r="L25" s="32"/>
      <c r="M25" s="30"/>
    </row>
    <row r="26" spans="1:13">
      <c r="A26" s="329" t="s">
        <v>233</v>
      </c>
      <c r="B26" s="329"/>
      <c r="C26" s="329"/>
      <c r="D26" s="329"/>
      <c r="E26" s="329"/>
      <c r="F26" s="329"/>
      <c r="G26" s="329"/>
      <c r="H26" s="329"/>
      <c r="I26" s="329"/>
      <c r="K26" s="35" t="s">
        <v>21</v>
      </c>
      <c r="L26" s="37" t="s">
        <v>22</v>
      </c>
      <c r="M26" s="30"/>
    </row>
    <row r="27" spans="1:13">
      <c r="A27" s="329" t="s">
        <v>23</v>
      </c>
      <c r="B27" s="329"/>
      <c r="C27" s="329"/>
      <c r="D27" s="329"/>
      <c r="E27" s="329"/>
      <c r="F27" s="329"/>
      <c r="G27" s="329"/>
      <c r="H27" s="329"/>
      <c r="I27" s="329"/>
      <c r="J27" s="149" t="s">
        <v>24</v>
      </c>
      <c r="K27" s="113" t="s">
        <v>25</v>
      </c>
      <c r="L27" s="32"/>
      <c r="M27" s="30"/>
    </row>
    <row r="28" spans="1:13">
      <c r="F28" s="36"/>
      <c r="G28" s="39" t="s">
        <v>26</v>
      </c>
      <c r="H28" s="102" t="s">
        <v>234</v>
      </c>
      <c r="I28" s="103"/>
      <c r="J28" s="42"/>
      <c r="K28" s="32"/>
      <c r="L28" s="32"/>
      <c r="M28" s="30"/>
    </row>
    <row r="29" spans="1:13">
      <c r="F29" s="36"/>
      <c r="G29" s="322" t="s">
        <v>27</v>
      </c>
      <c r="H29" s="322"/>
      <c r="I29" s="114" t="s">
        <v>235</v>
      </c>
      <c r="J29" s="43" t="s">
        <v>236</v>
      </c>
      <c r="K29" s="32" t="s">
        <v>237</v>
      </c>
      <c r="L29" s="32" t="s">
        <v>237</v>
      </c>
      <c r="M29" s="30"/>
    </row>
    <row r="30" spans="1:13">
      <c r="A30" s="348" t="s">
        <v>238</v>
      </c>
      <c r="B30" s="348"/>
      <c r="C30" s="348"/>
      <c r="D30" s="348"/>
      <c r="E30" s="348"/>
      <c r="F30" s="348"/>
      <c r="G30" s="348"/>
      <c r="H30" s="348"/>
      <c r="I30" s="348"/>
      <c r="J30" s="44"/>
      <c r="K30" s="44"/>
      <c r="L30" s="45" t="s">
        <v>28</v>
      </c>
      <c r="M30" s="46"/>
    </row>
    <row r="31" spans="1:13" ht="27" customHeight="1">
      <c r="A31" s="331" t="s">
        <v>29</v>
      </c>
      <c r="B31" s="332"/>
      <c r="C31" s="332"/>
      <c r="D31" s="332"/>
      <c r="E31" s="332"/>
      <c r="F31" s="332"/>
      <c r="G31" s="335" t="s">
        <v>30</v>
      </c>
      <c r="H31" s="337" t="s">
        <v>31</v>
      </c>
      <c r="I31" s="339" t="s">
        <v>32</v>
      </c>
      <c r="J31" s="340"/>
      <c r="K31" s="341" t="s">
        <v>33</v>
      </c>
      <c r="L31" s="343" t="s">
        <v>34</v>
      </c>
      <c r="M31" s="46"/>
    </row>
    <row r="32" spans="1:13" ht="58.5" customHeight="1">
      <c r="A32" s="333"/>
      <c r="B32" s="334"/>
      <c r="C32" s="334"/>
      <c r="D32" s="334"/>
      <c r="E32" s="334"/>
      <c r="F32" s="334"/>
      <c r="G32" s="336"/>
      <c r="H32" s="338"/>
      <c r="I32" s="47" t="s">
        <v>35</v>
      </c>
      <c r="J32" s="48" t="s">
        <v>36</v>
      </c>
      <c r="K32" s="342"/>
      <c r="L32" s="344"/>
    </row>
    <row r="33" spans="1:15">
      <c r="A33" s="319" t="s">
        <v>25</v>
      </c>
      <c r="B33" s="320"/>
      <c r="C33" s="320"/>
      <c r="D33" s="320"/>
      <c r="E33" s="320"/>
      <c r="F33" s="321"/>
      <c r="G33" s="7">
        <v>2</v>
      </c>
      <c r="H33" s="8">
        <v>3</v>
      </c>
      <c r="I33" s="9" t="s">
        <v>37</v>
      </c>
      <c r="J33" s="10" t="s">
        <v>38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39</v>
      </c>
      <c r="H34" s="7">
        <v>1</v>
      </c>
      <c r="I34" s="115">
        <f>SUM(I35+I46+I65+I86+I93+I113+I139+I158+I168)</f>
        <v>1326900</v>
      </c>
      <c r="J34" s="115">
        <f>SUM(J35+J46+J65+J86+J93+J113+J139+J158+J168)</f>
        <v>986400</v>
      </c>
      <c r="K34" s="116">
        <f>SUM(K35+K46+K65+K86+K93+K113+K139+K158+K168)</f>
        <v>865454.32</v>
      </c>
      <c r="L34" s="115">
        <f>SUM(L35+L46+L65+L86+L93+L113+L139+L158+L168)</f>
        <v>865454.32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40</v>
      </c>
      <c r="H35" s="7">
        <v>2</v>
      </c>
      <c r="I35" s="115">
        <f>SUM(I36+I42)</f>
        <v>1229500</v>
      </c>
      <c r="J35" s="115">
        <f>SUM(J36+J42)</f>
        <v>922700</v>
      </c>
      <c r="K35" s="117">
        <f>SUM(K36+K42)</f>
        <v>818331.85</v>
      </c>
      <c r="L35" s="118">
        <f>SUM(L36+L42)</f>
        <v>818331.85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41</v>
      </c>
      <c r="H36" s="7">
        <v>3</v>
      </c>
      <c r="I36" s="115">
        <f>SUM(I37)</f>
        <v>1211000</v>
      </c>
      <c r="J36" s="115">
        <f>SUM(J37)</f>
        <v>908000</v>
      </c>
      <c r="K36" s="116">
        <f>SUM(K37)</f>
        <v>805925.98</v>
      </c>
      <c r="L36" s="115">
        <f>SUM(L37)</f>
        <v>805925.98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41</v>
      </c>
      <c r="H37" s="7">
        <v>4</v>
      </c>
      <c r="I37" s="115">
        <f>SUM(I38+I40)</f>
        <v>1211000</v>
      </c>
      <c r="J37" s="115">
        <f t="shared" ref="J37:L38" si="0">SUM(J38)</f>
        <v>908000</v>
      </c>
      <c r="K37" s="115">
        <f t="shared" si="0"/>
        <v>805925.98</v>
      </c>
      <c r="L37" s="115">
        <f t="shared" si="0"/>
        <v>805925.98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42</v>
      </c>
      <c r="H38" s="7">
        <v>5</v>
      </c>
      <c r="I38" s="116">
        <f>SUM(I39)</f>
        <v>1211000</v>
      </c>
      <c r="J38" s="116">
        <f t="shared" si="0"/>
        <v>908000</v>
      </c>
      <c r="K38" s="116">
        <f t="shared" si="0"/>
        <v>805925.98</v>
      </c>
      <c r="L38" s="116">
        <f t="shared" si="0"/>
        <v>805925.98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42</v>
      </c>
      <c r="H39" s="7">
        <v>6</v>
      </c>
      <c r="I39" s="119">
        <v>1211000</v>
      </c>
      <c r="J39" s="120">
        <v>908000</v>
      </c>
      <c r="K39" s="120">
        <v>805925.98</v>
      </c>
      <c r="L39" s="120">
        <v>805925.98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43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43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44</v>
      </c>
      <c r="H42" s="7">
        <v>9</v>
      </c>
      <c r="I42" s="116">
        <f t="shared" ref="I42:L44" si="1">I43</f>
        <v>18500</v>
      </c>
      <c r="J42" s="115">
        <f t="shared" si="1"/>
        <v>14700</v>
      </c>
      <c r="K42" s="116">
        <f t="shared" si="1"/>
        <v>12405.87</v>
      </c>
      <c r="L42" s="115">
        <f t="shared" si="1"/>
        <v>12405.87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44</v>
      </c>
      <c r="H43" s="7">
        <v>10</v>
      </c>
      <c r="I43" s="116">
        <f t="shared" si="1"/>
        <v>18500</v>
      </c>
      <c r="J43" s="115">
        <f t="shared" si="1"/>
        <v>14700</v>
      </c>
      <c r="K43" s="115">
        <f t="shared" si="1"/>
        <v>12405.87</v>
      </c>
      <c r="L43" s="115">
        <f t="shared" si="1"/>
        <v>12405.87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44</v>
      </c>
      <c r="H44" s="7">
        <v>11</v>
      </c>
      <c r="I44" s="115">
        <f t="shared" si="1"/>
        <v>18500</v>
      </c>
      <c r="J44" s="115">
        <f t="shared" si="1"/>
        <v>14700</v>
      </c>
      <c r="K44" s="115">
        <f t="shared" si="1"/>
        <v>12405.87</v>
      </c>
      <c r="L44" s="115">
        <f t="shared" si="1"/>
        <v>12405.87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44</v>
      </c>
      <c r="H45" s="7">
        <v>12</v>
      </c>
      <c r="I45" s="121">
        <v>18500</v>
      </c>
      <c r="J45" s="120">
        <v>14700</v>
      </c>
      <c r="K45" s="120">
        <v>12405.87</v>
      </c>
      <c r="L45" s="120">
        <v>12405.87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45</v>
      </c>
      <c r="H46" s="7">
        <v>13</v>
      </c>
      <c r="I46" s="122">
        <f t="shared" ref="I46:L48" si="2">I47</f>
        <v>60200</v>
      </c>
      <c r="J46" s="123">
        <f t="shared" si="2"/>
        <v>36800</v>
      </c>
      <c r="K46" s="122">
        <f t="shared" si="2"/>
        <v>23672.620000000003</v>
      </c>
      <c r="L46" s="122">
        <f t="shared" si="2"/>
        <v>23672.620000000003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45</v>
      </c>
      <c r="H47" s="7">
        <v>14</v>
      </c>
      <c r="I47" s="115">
        <f t="shared" si="2"/>
        <v>60200</v>
      </c>
      <c r="J47" s="116">
        <f t="shared" si="2"/>
        <v>36800</v>
      </c>
      <c r="K47" s="115">
        <f t="shared" si="2"/>
        <v>23672.620000000003</v>
      </c>
      <c r="L47" s="116">
        <f t="shared" si="2"/>
        <v>23672.620000000003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45</v>
      </c>
      <c r="H48" s="7">
        <v>15</v>
      </c>
      <c r="I48" s="115">
        <f t="shared" si="2"/>
        <v>60200</v>
      </c>
      <c r="J48" s="116">
        <f t="shared" si="2"/>
        <v>36800</v>
      </c>
      <c r="K48" s="118">
        <f t="shared" si="2"/>
        <v>23672.620000000003</v>
      </c>
      <c r="L48" s="118">
        <f t="shared" si="2"/>
        <v>23672.620000000003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45</v>
      </c>
      <c r="H49" s="7">
        <v>16</v>
      </c>
      <c r="I49" s="124">
        <f>SUM(I50:I64)</f>
        <v>60200</v>
      </c>
      <c r="J49" s="124">
        <f>SUM(J50:J64)</f>
        <v>36800</v>
      </c>
      <c r="K49" s="125">
        <f>SUM(K50:K64)</f>
        <v>23672.620000000003</v>
      </c>
      <c r="L49" s="125">
        <f>SUM(L50:L64)</f>
        <v>23672.620000000003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46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47</v>
      </c>
      <c r="H51" s="7">
        <v>18</v>
      </c>
      <c r="I51" s="120">
        <v>800</v>
      </c>
      <c r="J51" s="120">
        <v>600</v>
      </c>
      <c r="K51" s="120">
        <v>10.7</v>
      </c>
      <c r="L51" s="120">
        <v>10.7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48</v>
      </c>
      <c r="H52" s="7">
        <v>19</v>
      </c>
      <c r="I52" s="120">
        <v>1600</v>
      </c>
      <c r="J52" s="120">
        <v>1200</v>
      </c>
      <c r="K52" s="120">
        <v>1198.53</v>
      </c>
      <c r="L52" s="120">
        <v>1198.53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49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50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51</v>
      </c>
      <c r="H55" s="7">
        <v>22</v>
      </c>
      <c r="I55" s="121">
        <v>1100</v>
      </c>
      <c r="J55" s="120">
        <v>800</v>
      </c>
      <c r="K55" s="120">
        <v>569.36</v>
      </c>
      <c r="L55" s="120">
        <v>569.36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52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53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54</v>
      </c>
      <c r="H58" s="7">
        <v>25</v>
      </c>
      <c r="I58" s="121">
        <v>4900</v>
      </c>
      <c r="J58" s="120">
        <v>600</v>
      </c>
      <c r="K58" s="120">
        <v>568.1</v>
      </c>
      <c r="L58" s="120">
        <v>568.1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55</v>
      </c>
      <c r="H59" s="7">
        <v>26</v>
      </c>
      <c r="I59" s="121">
        <v>3600</v>
      </c>
      <c r="J59" s="120">
        <v>2700</v>
      </c>
      <c r="K59" s="120">
        <v>1010.74</v>
      </c>
      <c r="L59" s="120">
        <v>1010.74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56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57</v>
      </c>
      <c r="H61" s="7">
        <v>28</v>
      </c>
      <c r="I61" s="121">
        <v>33700</v>
      </c>
      <c r="J61" s="120">
        <v>21000</v>
      </c>
      <c r="K61" s="120">
        <v>13503.09</v>
      </c>
      <c r="L61" s="120">
        <v>13503.09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58</v>
      </c>
      <c r="H62" s="7">
        <v>29</v>
      </c>
      <c r="I62" s="121">
        <v>1100</v>
      </c>
      <c r="J62" s="120">
        <v>800</v>
      </c>
      <c r="K62" s="120">
        <v>677.43</v>
      </c>
      <c r="L62" s="120">
        <v>677.43</v>
      </c>
      <c r="M62"/>
    </row>
    <row r="63" spans="1:13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59</v>
      </c>
      <c r="H63" s="7">
        <v>30</v>
      </c>
      <c r="I63" s="121">
        <v>600</v>
      </c>
      <c r="J63" s="120">
        <v>400</v>
      </c>
      <c r="K63" s="120">
        <v>274.18</v>
      </c>
      <c r="L63" s="120">
        <v>274.18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60</v>
      </c>
      <c r="H64" s="7">
        <v>31</v>
      </c>
      <c r="I64" s="121">
        <v>12800</v>
      </c>
      <c r="J64" s="120">
        <v>8700</v>
      </c>
      <c r="K64" s="120">
        <v>5860.49</v>
      </c>
      <c r="L64" s="120">
        <v>5860.49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61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62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63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63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64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65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66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67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67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64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65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66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68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69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70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71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72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73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73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73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73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74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75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75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75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76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77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78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79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80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80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80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81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82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83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83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83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84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85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86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87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87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87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88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89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89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89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90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91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92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92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92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93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94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95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95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95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95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96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96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96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96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97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97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97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97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98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98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98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99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100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100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100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100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101</v>
      </c>
      <c r="H139" s="90">
        <v>106</v>
      </c>
      <c r="I139" s="116">
        <f>SUM(I140+I145+I153)</f>
        <v>37200</v>
      </c>
      <c r="J139" s="127">
        <f>SUM(J140+J145+J153)</f>
        <v>26900</v>
      </c>
      <c r="K139" s="116">
        <f>SUM(K140+K145+K153)</f>
        <v>23449.85</v>
      </c>
      <c r="L139" s="115">
        <f>SUM(L140+L145+L153)</f>
        <v>23449.85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102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102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102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103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104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105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106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106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107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108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109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109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109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110</v>
      </c>
      <c r="H153" s="90">
        <v>120</v>
      </c>
      <c r="I153" s="116">
        <f t="shared" ref="I153:L154" si="15">I154</f>
        <v>37200</v>
      </c>
      <c r="J153" s="127">
        <f t="shared" si="15"/>
        <v>26900</v>
      </c>
      <c r="K153" s="116">
        <f t="shared" si="15"/>
        <v>23449.85</v>
      </c>
      <c r="L153" s="115">
        <f t="shared" si="15"/>
        <v>23449.85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110</v>
      </c>
      <c r="H154" s="90">
        <v>121</v>
      </c>
      <c r="I154" s="125">
        <f t="shared" si="15"/>
        <v>37200</v>
      </c>
      <c r="J154" s="133">
        <f t="shared" si="15"/>
        <v>26900</v>
      </c>
      <c r="K154" s="125">
        <f t="shared" si="15"/>
        <v>23449.85</v>
      </c>
      <c r="L154" s="124">
        <f t="shared" si="15"/>
        <v>23449.85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110</v>
      </c>
      <c r="H155" s="90">
        <v>122</v>
      </c>
      <c r="I155" s="116">
        <f>SUM(I156:I157)</f>
        <v>37200</v>
      </c>
      <c r="J155" s="127">
        <f>SUM(J156:J157)</f>
        <v>26900</v>
      </c>
      <c r="K155" s="116">
        <f>SUM(K156:K157)</f>
        <v>23449.85</v>
      </c>
      <c r="L155" s="115">
        <f>SUM(L156:L157)</f>
        <v>23449.85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111</v>
      </c>
      <c r="H156" s="90">
        <v>123</v>
      </c>
      <c r="I156" s="135">
        <v>37200</v>
      </c>
      <c r="J156" s="135">
        <v>26900</v>
      </c>
      <c r="K156" s="135">
        <v>23449.85</v>
      </c>
      <c r="L156" s="135">
        <v>23449.85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112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113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113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114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114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115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116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117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118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118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118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119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120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120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120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120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121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122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122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123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124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125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126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127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128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129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130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131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132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133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134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134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134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135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135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136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137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138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139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139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140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141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142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143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144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144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145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146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147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148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148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148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149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149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149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150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151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152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153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154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155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155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155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156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156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157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158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159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160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161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156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162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162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163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163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164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164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164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165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166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167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168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169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170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171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171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172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173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174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175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176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177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178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178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179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180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181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181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182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183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184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184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185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186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187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187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187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188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188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188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189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189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190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191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192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193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171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171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194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173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174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175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176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195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196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196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197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198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199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199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200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201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202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202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203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204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205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205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205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188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188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188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189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189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190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191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206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207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193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171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171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194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173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174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175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176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195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208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208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209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210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211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211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212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213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214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214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215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216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217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217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218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188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188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188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219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219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220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221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222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170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170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171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194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173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174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175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176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195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208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208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209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210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211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211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212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213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214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214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215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223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217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217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217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188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188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188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219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219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220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221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224</v>
      </c>
      <c r="H368" s="90">
        <v>335</v>
      </c>
      <c r="I368" s="130">
        <f>SUM(I34+I184)</f>
        <v>1326900</v>
      </c>
      <c r="J368" s="130">
        <f>SUM(J34+J184)</f>
        <v>986400</v>
      </c>
      <c r="K368" s="130">
        <f>SUM(K34+K184)</f>
        <v>865454.32</v>
      </c>
      <c r="L368" s="130">
        <f>SUM(L34+L184)</f>
        <v>865454.32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45" t="s">
        <v>225</v>
      </c>
      <c r="E370" s="345"/>
      <c r="F370" s="345"/>
      <c r="G370" s="345"/>
      <c r="H370" s="153"/>
      <c r="I370" s="111"/>
      <c r="J370" s="109"/>
      <c r="K370" s="345" t="s">
        <v>226</v>
      </c>
      <c r="L370" s="345"/>
    </row>
    <row r="371" spans="1:12" ht="18.75" customHeight="1">
      <c r="A371" s="154" t="s">
        <v>227</v>
      </c>
      <c r="B371" s="154"/>
      <c r="C371" s="154"/>
      <c r="D371" s="154"/>
      <c r="E371" s="154"/>
      <c r="F371" s="154"/>
      <c r="G371" s="154"/>
      <c r="I371" s="148" t="s">
        <v>228</v>
      </c>
      <c r="K371" s="330" t="s">
        <v>229</v>
      </c>
      <c r="L371" s="330"/>
    </row>
    <row r="372" spans="1:12" ht="15.75" customHeight="1">
      <c r="D372" s="147"/>
      <c r="I372" s="14"/>
      <c r="K372" s="14"/>
      <c r="L372" s="14"/>
    </row>
    <row r="373" spans="1:12" ht="15.75" customHeight="1">
      <c r="A373" s="349" t="s">
        <v>232</v>
      </c>
      <c r="B373" s="349"/>
      <c r="C373" s="349"/>
      <c r="D373" s="349"/>
      <c r="E373" s="349"/>
      <c r="F373" s="349"/>
      <c r="G373" s="349"/>
      <c r="I373" s="14"/>
      <c r="K373" s="345" t="s">
        <v>230</v>
      </c>
      <c r="L373" s="345"/>
    </row>
    <row r="374" spans="1:12" ht="24.75" customHeight="1">
      <c r="A374" s="346" t="s">
        <v>231</v>
      </c>
      <c r="B374" s="346"/>
      <c r="C374" s="346"/>
      <c r="D374" s="346"/>
      <c r="E374" s="346"/>
      <c r="F374" s="346"/>
      <c r="G374" s="346"/>
      <c r="H374" s="150"/>
      <c r="I374" s="15" t="s">
        <v>228</v>
      </c>
      <c r="K374" s="330" t="s">
        <v>229</v>
      </c>
      <c r="L374" s="330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A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</mergeCells>
  <pageMargins left="0.39370078740157483" right="0.39370078740157483" top="0.39370078740157483" bottom="0.39370078740157483" header="0.31496062992125984" footer="0.31496062992125984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5B76-D091-4BF1-B8F8-BCCADD416300}">
  <sheetPr>
    <pageSetUpPr fitToPage="1"/>
  </sheetPr>
  <dimension ref="A1:S374"/>
  <sheetViews>
    <sheetView workbookViewId="0">
      <selection activeCell="U7" sqref="U7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16" t="s">
        <v>6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17" t="s">
        <v>7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16"/>
    </row>
    <row r="10" spans="1:15">
      <c r="A10" s="318" t="s">
        <v>8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23" t="s">
        <v>9</v>
      </c>
      <c r="H12" s="323"/>
      <c r="I12" s="323"/>
      <c r="J12" s="323"/>
      <c r="K12" s="323"/>
      <c r="L12" s="152"/>
      <c r="M12" s="16"/>
    </row>
    <row r="13" spans="1:15" ht="15.75" customHeight="1">
      <c r="A13" s="324" t="s">
        <v>10</v>
      </c>
      <c r="B13" s="324"/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16"/>
    </row>
    <row r="14" spans="1:15" ht="12" customHeight="1">
      <c r="G14" s="325" t="s">
        <v>11</v>
      </c>
      <c r="H14" s="325"/>
      <c r="I14" s="325"/>
      <c r="J14" s="325"/>
      <c r="K14" s="325"/>
      <c r="M14" s="16"/>
    </row>
    <row r="15" spans="1:15">
      <c r="G15" s="318" t="s">
        <v>12</v>
      </c>
      <c r="H15" s="318"/>
      <c r="I15" s="318"/>
      <c r="J15" s="318"/>
      <c r="K15" s="318"/>
    </row>
    <row r="16" spans="1:15" ht="15.75" customHeight="1">
      <c r="B16" s="324" t="s">
        <v>13</v>
      </c>
      <c r="C16" s="324"/>
      <c r="D16" s="324"/>
      <c r="E16" s="324"/>
      <c r="F16" s="324"/>
      <c r="G16" s="324"/>
      <c r="H16" s="324"/>
      <c r="I16" s="324"/>
      <c r="J16" s="324"/>
      <c r="K16" s="324"/>
      <c r="L16" s="324"/>
    </row>
    <row r="17" spans="1:13" ht="7.5" customHeight="1"/>
    <row r="18" spans="1:13" hidden="1">
      <c r="G18" s="325" t="s">
        <v>14</v>
      </c>
      <c r="H18" s="325"/>
      <c r="I18" s="325"/>
      <c r="J18" s="325"/>
      <c r="K18" s="325"/>
    </row>
    <row r="19" spans="1:13" hidden="1">
      <c r="G19" s="326" t="s">
        <v>15</v>
      </c>
      <c r="H19" s="326"/>
      <c r="I19" s="326"/>
      <c r="J19" s="326"/>
      <c r="K19" s="326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27" t="s">
        <v>16</v>
      </c>
      <c r="F21" s="327"/>
      <c r="G21" s="327"/>
      <c r="H21" s="327"/>
      <c r="I21" s="327"/>
      <c r="J21" s="327"/>
      <c r="K21" s="327"/>
      <c r="L21" s="22"/>
    </row>
    <row r="22" spans="1:13" ht="15" customHeight="1">
      <c r="A22" s="328" t="s">
        <v>17</v>
      </c>
      <c r="B22" s="328"/>
      <c r="C22" s="328"/>
      <c r="D22" s="328"/>
      <c r="E22" s="328"/>
      <c r="F22" s="328"/>
      <c r="G22" s="328"/>
      <c r="H22" s="328"/>
      <c r="I22" s="328"/>
      <c r="J22" s="328"/>
      <c r="K22" s="328"/>
      <c r="L22" s="328"/>
      <c r="M22" s="30"/>
    </row>
    <row r="23" spans="1:13">
      <c r="F23" s="36"/>
      <c r="J23" s="5"/>
      <c r="K23" s="13"/>
      <c r="L23" s="6" t="s">
        <v>18</v>
      </c>
      <c r="M23" s="30"/>
    </row>
    <row r="24" spans="1:13">
      <c r="F24" s="36"/>
      <c r="J24" s="31" t="s">
        <v>19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20</v>
      </c>
      <c r="L25" s="32"/>
      <c r="M25" s="30"/>
    </row>
    <row r="26" spans="1:13">
      <c r="A26" s="329" t="s">
        <v>233</v>
      </c>
      <c r="B26" s="329"/>
      <c r="C26" s="329"/>
      <c r="D26" s="329"/>
      <c r="E26" s="329"/>
      <c r="F26" s="329"/>
      <c r="G26" s="329"/>
      <c r="H26" s="329"/>
      <c r="I26" s="329"/>
      <c r="K26" s="35" t="s">
        <v>21</v>
      </c>
      <c r="L26" s="37" t="s">
        <v>22</v>
      </c>
      <c r="M26" s="30"/>
    </row>
    <row r="27" spans="1:13" ht="29.1" customHeight="1">
      <c r="A27" s="329" t="s">
        <v>239</v>
      </c>
      <c r="B27" s="329"/>
      <c r="C27" s="329"/>
      <c r="D27" s="329"/>
      <c r="E27" s="329"/>
      <c r="F27" s="329"/>
      <c r="G27" s="329"/>
      <c r="H27" s="329"/>
      <c r="I27" s="329"/>
      <c r="J27" s="149" t="s">
        <v>24</v>
      </c>
      <c r="K27" s="113" t="s">
        <v>25</v>
      </c>
      <c r="L27" s="32"/>
      <c r="M27" s="30"/>
    </row>
    <row r="28" spans="1:13">
      <c r="F28" s="36"/>
      <c r="G28" s="39" t="s">
        <v>26</v>
      </c>
      <c r="H28" s="102" t="s">
        <v>234</v>
      </c>
      <c r="I28" s="103"/>
      <c r="J28" s="42"/>
      <c r="K28" s="32"/>
      <c r="L28" s="32"/>
      <c r="M28" s="30"/>
    </row>
    <row r="29" spans="1:13">
      <c r="F29" s="36"/>
      <c r="G29" s="322" t="s">
        <v>27</v>
      </c>
      <c r="H29" s="322"/>
      <c r="I29" s="114" t="s">
        <v>235</v>
      </c>
      <c r="J29" s="43" t="s">
        <v>236</v>
      </c>
      <c r="K29" s="32" t="s">
        <v>237</v>
      </c>
      <c r="L29" s="32" t="s">
        <v>237</v>
      </c>
      <c r="M29" s="30"/>
    </row>
    <row r="30" spans="1:13">
      <c r="A30" s="348" t="s">
        <v>238</v>
      </c>
      <c r="B30" s="348"/>
      <c r="C30" s="348"/>
      <c r="D30" s="348"/>
      <c r="E30" s="348"/>
      <c r="F30" s="348"/>
      <c r="G30" s="348"/>
      <c r="H30" s="348"/>
      <c r="I30" s="348"/>
      <c r="J30" s="44"/>
      <c r="K30" s="44"/>
      <c r="L30" s="45" t="s">
        <v>28</v>
      </c>
      <c r="M30" s="46"/>
    </row>
    <row r="31" spans="1:13" ht="27" customHeight="1">
      <c r="A31" s="331" t="s">
        <v>29</v>
      </c>
      <c r="B31" s="332"/>
      <c r="C31" s="332"/>
      <c r="D31" s="332"/>
      <c r="E31" s="332"/>
      <c r="F31" s="332"/>
      <c r="G31" s="335" t="s">
        <v>30</v>
      </c>
      <c r="H31" s="337" t="s">
        <v>31</v>
      </c>
      <c r="I31" s="339" t="s">
        <v>32</v>
      </c>
      <c r="J31" s="340"/>
      <c r="K31" s="341" t="s">
        <v>33</v>
      </c>
      <c r="L31" s="343" t="s">
        <v>34</v>
      </c>
      <c r="M31" s="46"/>
    </row>
    <row r="32" spans="1:13" ht="58.5" customHeight="1">
      <c r="A32" s="333"/>
      <c r="B32" s="334"/>
      <c r="C32" s="334"/>
      <c r="D32" s="334"/>
      <c r="E32" s="334"/>
      <c r="F32" s="334"/>
      <c r="G32" s="336"/>
      <c r="H32" s="338"/>
      <c r="I32" s="47" t="s">
        <v>35</v>
      </c>
      <c r="J32" s="48" t="s">
        <v>36</v>
      </c>
      <c r="K32" s="342"/>
      <c r="L32" s="344"/>
    </row>
    <row r="33" spans="1:15">
      <c r="A33" s="319" t="s">
        <v>25</v>
      </c>
      <c r="B33" s="320"/>
      <c r="C33" s="320"/>
      <c r="D33" s="320"/>
      <c r="E33" s="320"/>
      <c r="F33" s="321"/>
      <c r="G33" s="7">
        <v>2</v>
      </c>
      <c r="H33" s="8">
        <v>3</v>
      </c>
      <c r="I33" s="9" t="s">
        <v>37</v>
      </c>
      <c r="J33" s="10" t="s">
        <v>38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39</v>
      </c>
      <c r="H34" s="7">
        <v>1</v>
      </c>
      <c r="I34" s="115">
        <f>SUM(I35+I46+I65+I86+I93+I113+I139+I158+I168)</f>
        <v>1321600</v>
      </c>
      <c r="J34" s="115">
        <f>SUM(J35+J46+J65+J86+J93+J113+J139+J158+J168)</f>
        <v>986400</v>
      </c>
      <c r="K34" s="116">
        <f>SUM(K35+K46+K65+K86+K93+K113+K139+K158+K168)</f>
        <v>865454.32</v>
      </c>
      <c r="L34" s="115">
        <f>SUM(L35+L46+L65+L86+L93+L113+L139+L158+L168)</f>
        <v>865454.32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40</v>
      </c>
      <c r="H35" s="7">
        <v>2</v>
      </c>
      <c r="I35" s="115">
        <f>SUM(I36+I42)</f>
        <v>1229500</v>
      </c>
      <c r="J35" s="115">
        <f>SUM(J36+J42)</f>
        <v>922700</v>
      </c>
      <c r="K35" s="117">
        <f>SUM(K36+K42)</f>
        <v>818331.85</v>
      </c>
      <c r="L35" s="118">
        <f>SUM(L36+L42)</f>
        <v>818331.85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41</v>
      </c>
      <c r="H36" s="7">
        <v>3</v>
      </c>
      <c r="I36" s="115">
        <f>SUM(I37)</f>
        <v>1211000</v>
      </c>
      <c r="J36" s="115">
        <f>SUM(J37)</f>
        <v>908000</v>
      </c>
      <c r="K36" s="116">
        <f>SUM(K37)</f>
        <v>805925.98</v>
      </c>
      <c r="L36" s="115">
        <f>SUM(L37)</f>
        <v>805925.98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41</v>
      </c>
      <c r="H37" s="7">
        <v>4</v>
      </c>
      <c r="I37" s="115">
        <f>SUM(I38+I40)</f>
        <v>1211000</v>
      </c>
      <c r="J37" s="115">
        <f t="shared" ref="J37:L38" si="0">SUM(J38)</f>
        <v>908000</v>
      </c>
      <c r="K37" s="115">
        <f t="shared" si="0"/>
        <v>805925.98</v>
      </c>
      <c r="L37" s="115">
        <f t="shared" si="0"/>
        <v>805925.98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42</v>
      </c>
      <c r="H38" s="7">
        <v>5</v>
      </c>
      <c r="I38" s="116">
        <f>SUM(I39)</f>
        <v>1211000</v>
      </c>
      <c r="J38" s="116">
        <f t="shared" si="0"/>
        <v>908000</v>
      </c>
      <c r="K38" s="116">
        <f t="shared" si="0"/>
        <v>805925.98</v>
      </c>
      <c r="L38" s="116">
        <f t="shared" si="0"/>
        <v>805925.98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42</v>
      </c>
      <c r="H39" s="7">
        <v>6</v>
      </c>
      <c r="I39" s="119">
        <v>1211000</v>
      </c>
      <c r="J39" s="120">
        <v>908000</v>
      </c>
      <c r="K39" s="120">
        <v>805925.98</v>
      </c>
      <c r="L39" s="120">
        <v>805925.98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43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43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44</v>
      </c>
      <c r="H42" s="7">
        <v>9</v>
      </c>
      <c r="I42" s="116">
        <f t="shared" ref="I42:L44" si="1">I43</f>
        <v>18500</v>
      </c>
      <c r="J42" s="115">
        <f t="shared" si="1"/>
        <v>14700</v>
      </c>
      <c r="K42" s="116">
        <f t="shared" si="1"/>
        <v>12405.87</v>
      </c>
      <c r="L42" s="115">
        <f t="shared" si="1"/>
        <v>12405.87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44</v>
      </c>
      <c r="H43" s="7">
        <v>10</v>
      </c>
      <c r="I43" s="116">
        <f t="shared" si="1"/>
        <v>18500</v>
      </c>
      <c r="J43" s="115">
        <f t="shared" si="1"/>
        <v>14700</v>
      </c>
      <c r="K43" s="115">
        <f t="shared" si="1"/>
        <v>12405.87</v>
      </c>
      <c r="L43" s="115">
        <f t="shared" si="1"/>
        <v>12405.87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44</v>
      </c>
      <c r="H44" s="7">
        <v>11</v>
      </c>
      <c r="I44" s="115">
        <f t="shared" si="1"/>
        <v>18500</v>
      </c>
      <c r="J44" s="115">
        <f t="shared" si="1"/>
        <v>14700</v>
      </c>
      <c r="K44" s="115">
        <f t="shared" si="1"/>
        <v>12405.87</v>
      </c>
      <c r="L44" s="115">
        <f t="shared" si="1"/>
        <v>12405.87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44</v>
      </c>
      <c r="H45" s="7">
        <v>12</v>
      </c>
      <c r="I45" s="121">
        <v>18500</v>
      </c>
      <c r="J45" s="120">
        <v>14700</v>
      </c>
      <c r="K45" s="120">
        <v>12405.87</v>
      </c>
      <c r="L45" s="120">
        <v>12405.87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45</v>
      </c>
      <c r="H46" s="7">
        <v>13</v>
      </c>
      <c r="I46" s="122">
        <f t="shared" ref="I46:L48" si="2">I47</f>
        <v>54900</v>
      </c>
      <c r="J46" s="123">
        <f t="shared" si="2"/>
        <v>36800</v>
      </c>
      <c r="K46" s="122">
        <f t="shared" si="2"/>
        <v>23672.620000000003</v>
      </c>
      <c r="L46" s="122">
        <f t="shared" si="2"/>
        <v>23672.620000000003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45</v>
      </c>
      <c r="H47" s="7">
        <v>14</v>
      </c>
      <c r="I47" s="115">
        <f t="shared" si="2"/>
        <v>54900</v>
      </c>
      <c r="J47" s="116">
        <f t="shared" si="2"/>
        <v>36800</v>
      </c>
      <c r="K47" s="115">
        <f t="shared" si="2"/>
        <v>23672.620000000003</v>
      </c>
      <c r="L47" s="116">
        <f t="shared" si="2"/>
        <v>23672.620000000003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45</v>
      </c>
      <c r="H48" s="7">
        <v>15</v>
      </c>
      <c r="I48" s="115">
        <f t="shared" si="2"/>
        <v>54900</v>
      </c>
      <c r="J48" s="116">
        <f t="shared" si="2"/>
        <v>36800</v>
      </c>
      <c r="K48" s="118">
        <f t="shared" si="2"/>
        <v>23672.620000000003</v>
      </c>
      <c r="L48" s="118">
        <f t="shared" si="2"/>
        <v>23672.620000000003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45</v>
      </c>
      <c r="H49" s="7">
        <v>16</v>
      </c>
      <c r="I49" s="124">
        <f>SUM(I50:I64)</f>
        <v>54900</v>
      </c>
      <c r="J49" s="124">
        <f>SUM(J50:J64)</f>
        <v>36800</v>
      </c>
      <c r="K49" s="125">
        <f>SUM(K50:K64)</f>
        <v>23672.620000000003</v>
      </c>
      <c r="L49" s="125">
        <f>SUM(L50:L64)</f>
        <v>23672.620000000003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46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47</v>
      </c>
      <c r="H51" s="7">
        <v>18</v>
      </c>
      <c r="I51" s="120">
        <v>800</v>
      </c>
      <c r="J51" s="120">
        <v>600</v>
      </c>
      <c r="K51" s="120">
        <v>10.7</v>
      </c>
      <c r="L51" s="120">
        <v>10.7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48</v>
      </c>
      <c r="H52" s="7">
        <v>19</v>
      </c>
      <c r="I52" s="120">
        <v>1600</v>
      </c>
      <c r="J52" s="120">
        <v>1200</v>
      </c>
      <c r="K52" s="120">
        <v>1198.53</v>
      </c>
      <c r="L52" s="120">
        <v>1198.53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49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50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51</v>
      </c>
      <c r="H55" s="7">
        <v>22</v>
      </c>
      <c r="I55" s="121">
        <v>1100</v>
      </c>
      <c r="J55" s="120">
        <v>800</v>
      </c>
      <c r="K55" s="120">
        <v>569.36</v>
      </c>
      <c r="L55" s="120">
        <v>569.36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52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53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54</v>
      </c>
      <c r="H58" s="7">
        <v>25</v>
      </c>
      <c r="I58" s="121">
        <v>700</v>
      </c>
      <c r="J58" s="120">
        <v>600</v>
      </c>
      <c r="K58" s="120">
        <v>568.1</v>
      </c>
      <c r="L58" s="120">
        <v>568.1</v>
      </c>
      <c r="M58"/>
    </row>
    <row r="59" spans="1:13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55</v>
      </c>
      <c r="H59" s="7">
        <v>26</v>
      </c>
      <c r="I59" s="121">
        <v>3600</v>
      </c>
      <c r="J59" s="120">
        <v>2700</v>
      </c>
      <c r="K59" s="120">
        <v>1010.74</v>
      </c>
      <c r="L59" s="120">
        <v>1010.74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56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57</v>
      </c>
      <c r="H61" s="7">
        <v>28</v>
      </c>
      <c r="I61" s="121">
        <v>33700</v>
      </c>
      <c r="J61" s="120">
        <v>21000</v>
      </c>
      <c r="K61" s="120">
        <v>13503.09</v>
      </c>
      <c r="L61" s="120">
        <v>13503.09</v>
      </c>
    </row>
    <row r="62" spans="1:13" ht="25.5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58</v>
      </c>
      <c r="H62" s="7">
        <v>29</v>
      </c>
      <c r="I62" s="121">
        <v>1100</v>
      </c>
      <c r="J62" s="120">
        <v>800</v>
      </c>
      <c r="K62" s="120">
        <v>677.43</v>
      </c>
      <c r="L62" s="120">
        <v>677.43</v>
      </c>
      <c r="M62"/>
    </row>
    <row r="63" spans="1:13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59</v>
      </c>
      <c r="H63" s="7">
        <v>30</v>
      </c>
      <c r="I63" s="121">
        <v>600</v>
      </c>
      <c r="J63" s="120">
        <v>400</v>
      </c>
      <c r="K63" s="120">
        <v>274.18</v>
      </c>
      <c r="L63" s="120">
        <v>274.18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60</v>
      </c>
      <c r="H64" s="7">
        <v>31</v>
      </c>
      <c r="I64" s="121">
        <v>11700</v>
      </c>
      <c r="J64" s="120">
        <v>8700</v>
      </c>
      <c r="K64" s="120">
        <v>5860.49</v>
      </c>
      <c r="L64" s="120">
        <v>5860.49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61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62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63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63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64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65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66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67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67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64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65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66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68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69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70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71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72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73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73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73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73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74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75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75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75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76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77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78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79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80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80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80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81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82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83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83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83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84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85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86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87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87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87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88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89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89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89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90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91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92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92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92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93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94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95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95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95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95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96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96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96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96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97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97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97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97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98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98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98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99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100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100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100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100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>
      <c r="A139" s="83">
        <v>2</v>
      </c>
      <c r="B139" s="49">
        <v>7</v>
      </c>
      <c r="C139" s="49"/>
      <c r="D139" s="50"/>
      <c r="E139" s="50"/>
      <c r="F139" s="52"/>
      <c r="G139" s="51" t="s">
        <v>101</v>
      </c>
      <c r="H139" s="90">
        <v>106</v>
      </c>
      <c r="I139" s="116">
        <f>SUM(I140+I145+I153)</f>
        <v>37200</v>
      </c>
      <c r="J139" s="127">
        <f>SUM(J140+J145+J153)</f>
        <v>26900</v>
      </c>
      <c r="K139" s="116">
        <f>SUM(K140+K145+K153)</f>
        <v>23449.85</v>
      </c>
      <c r="L139" s="115">
        <f>SUM(L140+L145+L153)</f>
        <v>23449.85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102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102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102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103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104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105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106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106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107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108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109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109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109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110</v>
      </c>
      <c r="H153" s="90">
        <v>120</v>
      </c>
      <c r="I153" s="116">
        <f t="shared" ref="I153:L154" si="15">I154</f>
        <v>37200</v>
      </c>
      <c r="J153" s="127">
        <f t="shared" si="15"/>
        <v>26900</v>
      </c>
      <c r="K153" s="116">
        <f t="shared" si="15"/>
        <v>23449.85</v>
      </c>
      <c r="L153" s="115">
        <f t="shared" si="15"/>
        <v>23449.85</v>
      </c>
    </row>
    <row r="154" spans="1:13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110</v>
      </c>
      <c r="H154" s="90">
        <v>121</v>
      </c>
      <c r="I154" s="125">
        <f t="shared" si="15"/>
        <v>37200</v>
      </c>
      <c r="J154" s="133">
        <f t="shared" si="15"/>
        <v>26900</v>
      </c>
      <c r="K154" s="125">
        <f t="shared" si="15"/>
        <v>23449.85</v>
      </c>
      <c r="L154" s="124">
        <f t="shared" si="15"/>
        <v>23449.85</v>
      </c>
    </row>
    <row r="155" spans="1:13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110</v>
      </c>
      <c r="H155" s="90">
        <v>122</v>
      </c>
      <c r="I155" s="116">
        <f>SUM(I156:I157)</f>
        <v>37200</v>
      </c>
      <c r="J155" s="127">
        <f>SUM(J156:J157)</f>
        <v>26900</v>
      </c>
      <c r="K155" s="116">
        <f>SUM(K156:K157)</f>
        <v>23449.85</v>
      </c>
      <c r="L155" s="115">
        <f>SUM(L156:L157)</f>
        <v>23449.85</v>
      </c>
    </row>
    <row r="156" spans="1:13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111</v>
      </c>
      <c r="H156" s="90">
        <v>123</v>
      </c>
      <c r="I156" s="135">
        <v>37200</v>
      </c>
      <c r="J156" s="135">
        <v>26900</v>
      </c>
      <c r="K156" s="135">
        <v>23449.85</v>
      </c>
      <c r="L156" s="135">
        <v>23449.85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112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113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113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114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114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115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116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117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118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118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118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119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120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120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120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120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121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122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122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123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124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125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126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127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128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129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130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131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132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133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134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134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134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135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135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136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137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138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139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139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140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141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142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143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144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144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145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146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147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148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148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148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149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149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149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150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151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152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153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154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155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155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155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156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156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157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158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159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160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161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156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162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162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163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163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164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164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164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165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166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167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168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169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170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171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171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172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173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174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175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176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177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178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178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179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180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181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181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182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183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184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184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185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186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187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187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187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188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188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188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189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189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190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191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192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193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171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171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194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173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174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175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176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195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196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196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197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198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199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199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200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201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202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202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203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204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205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205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205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188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188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188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189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189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190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191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206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207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193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171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171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194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173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174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175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176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195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208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208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209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210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211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211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212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213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214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214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215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216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217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217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218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188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188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188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219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219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220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221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222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170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170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171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194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173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174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175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176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195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208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208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209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210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211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211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212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213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214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214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215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223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217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217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217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188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188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188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219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219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220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221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224</v>
      </c>
      <c r="H368" s="90">
        <v>335</v>
      </c>
      <c r="I368" s="130">
        <f>SUM(I34+I184)</f>
        <v>1321600</v>
      </c>
      <c r="J368" s="130">
        <f>SUM(J34+J184)</f>
        <v>986400</v>
      </c>
      <c r="K368" s="130">
        <f>SUM(K34+K184)</f>
        <v>865454.32</v>
      </c>
      <c r="L368" s="130">
        <f>SUM(L34+L184)</f>
        <v>865454.32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45" t="s">
        <v>225</v>
      </c>
      <c r="E370" s="345"/>
      <c r="F370" s="345"/>
      <c r="G370" s="345"/>
      <c r="H370" s="153"/>
      <c r="I370" s="111"/>
      <c r="J370" s="109"/>
      <c r="K370" s="345" t="s">
        <v>226</v>
      </c>
      <c r="L370" s="345"/>
    </row>
    <row r="371" spans="1:12" ht="18.75" customHeight="1">
      <c r="A371" s="154" t="s">
        <v>227</v>
      </c>
      <c r="B371" s="154"/>
      <c r="C371" s="154"/>
      <c r="D371" s="154"/>
      <c r="E371" s="154"/>
      <c r="F371" s="154"/>
      <c r="G371" s="154"/>
      <c r="I371" s="148" t="s">
        <v>228</v>
      </c>
      <c r="K371" s="330" t="s">
        <v>229</v>
      </c>
      <c r="L371" s="330"/>
    </row>
    <row r="372" spans="1:12" ht="15.75" customHeight="1">
      <c r="D372" s="147"/>
      <c r="I372" s="14"/>
      <c r="K372" s="14"/>
      <c r="L372" s="14"/>
    </row>
    <row r="373" spans="1:12" ht="15.75" customHeight="1">
      <c r="A373" s="349" t="s">
        <v>232</v>
      </c>
      <c r="B373" s="349"/>
      <c r="C373" s="349"/>
      <c r="D373" s="349"/>
      <c r="E373" s="349"/>
      <c r="F373" s="349"/>
      <c r="G373" s="349"/>
      <c r="I373" s="14"/>
      <c r="K373" s="345" t="s">
        <v>230</v>
      </c>
      <c r="L373" s="345"/>
    </row>
    <row r="374" spans="1:12" ht="24.75" customHeight="1">
      <c r="A374" s="346" t="s">
        <v>231</v>
      </c>
      <c r="B374" s="346"/>
      <c r="C374" s="346"/>
      <c r="D374" s="346"/>
      <c r="E374" s="346"/>
      <c r="F374" s="346"/>
      <c r="G374" s="346"/>
      <c r="H374" s="150"/>
      <c r="I374" s="15" t="s">
        <v>228</v>
      </c>
      <c r="K374" s="330" t="s">
        <v>229</v>
      </c>
      <c r="L374" s="330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A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</mergeCells>
  <pageMargins left="0.39370078740157483" right="0.39370078740157483" top="0.39370078740157483" bottom="0.39370078740157483" header="0.31496062992125984" footer="0.31496062992125984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10C94-220F-4D60-98B6-C34C7F5FEE11}">
  <sheetPr>
    <pageSetUpPr fitToPage="1"/>
  </sheetPr>
  <dimension ref="A1:S374"/>
  <sheetViews>
    <sheetView workbookViewId="0">
      <selection activeCell="Q7" sqref="Q7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16" t="s">
        <v>6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17" t="s">
        <v>7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16"/>
    </row>
    <row r="10" spans="1:15">
      <c r="A10" s="318" t="s">
        <v>8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23" t="s">
        <v>9</v>
      </c>
      <c r="H12" s="323"/>
      <c r="I12" s="323"/>
      <c r="J12" s="323"/>
      <c r="K12" s="323"/>
      <c r="L12" s="152"/>
      <c r="M12" s="16"/>
    </row>
    <row r="13" spans="1:15" ht="15.75" customHeight="1">
      <c r="A13" s="324" t="s">
        <v>10</v>
      </c>
      <c r="B13" s="324"/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16"/>
    </row>
    <row r="14" spans="1:15" ht="12" customHeight="1">
      <c r="G14" s="325" t="s">
        <v>11</v>
      </c>
      <c r="H14" s="325"/>
      <c r="I14" s="325"/>
      <c r="J14" s="325"/>
      <c r="K14" s="325"/>
      <c r="M14" s="16"/>
    </row>
    <row r="15" spans="1:15">
      <c r="G15" s="318" t="s">
        <v>12</v>
      </c>
      <c r="H15" s="318"/>
      <c r="I15" s="318"/>
      <c r="J15" s="318"/>
      <c r="K15" s="318"/>
    </row>
    <row r="16" spans="1:15" ht="15.75" customHeight="1">
      <c r="B16" s="324" t="s">
        <v>13</v>
      </c>
      <c r="C16" s="324"/>
      <c r="D16" s="324"/>
      <c r="E16" s="324"/>
      <c r="F16" s="324"/>
      <c r="G16" s="324"/>
      <c r="H16" s="324"/>
      <c r="I16" s="324"/>
      <c r="J16" s="324"/>
      <c r="K16" s="324"/>
      <c r="L16" s="324"/>
    </row>
    <row r="17" spans="1:13" ht="7.5" customHeight="1"/>
    <row r="18" spans="1:13" hidden="1">
      <c r="G18" s="325" t="s">
        <v>14</v>
      </c>
      <c r="H18" s="325"/>
      <c r="I18" s="325"/>
      <c r="J18" s="325"/>
      <c r="K18" s="325"/>
    </row>
    <row r="19" spans="1:13" hidden="1">
      <c r="G19" s="326" t="s">
        <v>15</v>
      </c>
      <c r="H19" s="326"/>
      <c r="I19" s="326"/>
      <c r="J19" s="326"/>
      <c r="K19" s="326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27" t="s">
        <v>16</v>
      </c>
      <c r="F21" s="327"/>
      <c r="G21" s="327"/>
      <c r="H21" s="327"/>
      <c r="I21" s="327"/>
      <c r="J21" s="327"/>
      <c r="K21" s="327"/>
      <c r="L21" s="22"/>
    </row>
    <row r="22" spans="1:13" ht="15" customHeight="1">
      <c r="A22" s="328" t="s">
        <v>17</v>
      </c>
      <c r="B22" s="328"/>
      <c r="C22" s="328"/>
      <c r="D22" s="328"/>
      <c r="E22" s="328"/>
      <c r="F22" s="328"/>
      <c r="G22" s="328"/>
      <c r="H22" s="328"/>
      <c r="I22" s="328"/>
      <c r="J22" s="328"/>
      <c r="K22" s="328"/>
      <c r="L22" s="328"/>
      <c r="M22" s="30"/>
    </row>
    <row r="23" spans="1:13">
      <c r="F23" s="36"/>
      <c r="J23" s="5"/>
      <c r="K23" s="13"/>
      <c r="L23" s="6" t="s">
        <v>18</v>
      </c>
      <c r="M23" s="30"/>
    </row>
    <row r="24" spans="1:13">
      <c r="F24" s="36"/>
      <c r="J24" s="31" t="s">
        <v>19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20</v>
      </c>
      <c r="L25" s="32"/>
      <c r="M25" s="30"/>
    </row>
    <row r="26" spans="1:13">
      <c r="A26" s="329" t="s">
        <v>233</v>
      </c>
      <c r="B26" s="329"/>
      <c r="C26" s="329"/>
      <c r="D26" s="329"/>
      <c r="E26" s="329"/>
      <c r="F26" s="329"/>
      <c r="G26" s="329"/>
      <c r="H26" s="329"/>
      <c r="I26" s="329"/>
      <c r="K26" s="35" t="s">
        <v>21</v>
      </c>
      <c r="L26" s="37" t="s">
        <v>22</v>
      </c>
      <c r="M26" s="30"/>
    </row>
    <row r="27" spans="1:13" ht="43.5" customHeight="1">
      <c r="A27" s="329" t="s">
        <v>240</v>
      </c>
      <c r="B27" s="329"/>
      <c r="C27" s="329"/>
      <c r="D27" s="329"/>
      <c r="E27" s="329"/>
      <c r="F27" s="329"/>
      <c r="G27" s="329"/>
      <c r="H27" s="329"/>
      <c r="I27" s="329"/>
      <c r="J27" s="149" t="s">
        <v>24</v>
      </c>
      <c r="K27" s="113" t="s">
        <v>25</v>
      </c>
      <c r="L27" s="32"/>
      <c r="M27" s="30"/>
    </row>
    <row r="28" spans="1:13">
      <c r="F28" s="36"/>
      <c r="G28" s="39" t="s">
        <v>26</v>
      </c>
      <c r="H28" s="102" t="s">
        <v>234</v>
      </c>
      <c r="I28" s="103"/>
      <c r="J28" s="42"/>
      <c r="K28" s="32"/>
      <c r="L28" s="32"/>
      <c r="M28" s="30"/>
    </row>
    <row r="29" spans="1:13">
      <c r="F29" s="36"/>
      <c r="G29" s="322" t="s">
        <v>27</v>
      </c>
      <c r="H29" s="322"/>
      <c r="I29" s="114" t="s">
        <v>235</v>
      </c>
      <c r="J29" s="43" t="s">
        <v>236</v>
      </c>
      <c r="K29" s="32" t="s">
        <v>237</v>
      </c>
      <c r="L29" s="32" t="s">
        <v>237</v>
      </c>
      <c r="M29" s="30"/>
    </row>
    <row r="30" spans="1:13">
      <c r="A30" s="348" t="s">
        <v>238</v>
      </c>
      <c r="B30" s="348"/>
      <c r="C30" s="348"/>
      <c r="D30" s="348"/>
      <c r="E30" s="348"/>
      <c r="F30" s="348"/>
      <c r="G30" s="348"/>
      <c r="H30" s="348"/>
      <c r="I30" s="348"/>
      <c r="J30" s="44"/>
      <c r="K30" s="44"/>
      <c r="L30" s="45" t="s">
        <v>28</v>
      </c>
      <c r="M30" s="46"/>
    </row>
    <row r="31" spans="1:13" ht="27" customHeight="1">
      <c r="A31" s="331" t="s">
        <v>29</v>
      </c>
      <c r="B31" s="332"/>
      <c r="C31" s="332"/>
      <c r="D31" s="332"/>
      <c r="E31" s="332"/>
      <c r="F31" s="332"/>
      <c r="G31" s="335" t="s">
        <v>30</v>
      </c>
      <c r="H31" s="337" t="s">
        <v>31</v>
      </c>
      <c r="I31" s="339" t="s">
        <v>32</v>
      </c>
      <c r="J31" s="340"/>
      <c r="K31" s="341" t="s">
        <v>33</v>
      </c>
      <c r="L31" s="343" t="s">
        <v>34</v>
      </c>
      <c r="M31" s="46"/>
    </row>
    <row r="32" spans="1:13" ht="58.5" customHeight="1">
      <c r="A32" s="333"/>
      <c r="B32" s="334"/>
      <c r="C32" s="334"/>
      <c r="D32" s="334"/>
      <c r="E32" s="334"/>
      <c r="F32" s="334"/>
      <c r="G32" s="336"/>
      <c r="H32" s="338"/>
      <c r="I32" s="47" t="s">
        <v>35</v>
      </c>
      <c r="J32" s="48" t="s">
        <v>36</v>
      </c>
      <c r="K32" s="342"/>
      <c r="L32" s="344"/>
    </row>
    <row r="33" spans="1:15">
      <c r="A33" s="319" t="s">
        <v>25</v>
      </c>
      <c r="B33" s="320"/>
      <c r="C33" s="320"/>
      <c r="D33" s="320"/>
      <c r="E33" s="320"/>
      <c r="F33" s="321"/>
      <c r="G33" s="7">
        <v>2</v>
      </c>
      <c r="H33" s="8">
        <v>3</v>
      </c>
      <c r="I33" s="9" t="s">
        <v>37</v>
      </c>
      <c r="J33" s="10" t="s">
        <v>38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39</v>
      </c>
      <c r="H34" s="7">
        <v>1</v>
      </c>
      <c r="I34" s="115">
        <f>SUM(I35+I46+I65+I86+I93+I113+I139+I158+I168)</f>
        <v>5300</v>
      </c>
      <c r="J34" s="115">
        <f>SUM(J35+J46+J65+J86+J93+J113+J139+J158+J168)</f>
        <v>0</v>
      </c>
      <c r="K34" s="116">
        <f>SUM(K35+K46+K65+K86+K93+K113+K139+K158+K168)</f>
        <v>0</v>
      </c>
      <c r="L34" s="115">
        <f>SUM(L35+L46+L65+L86+L93+L113+L139+L158+L168)</f>
        <v>0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40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41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41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42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42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43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43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44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44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44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44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45</v>
      </c>
      <c r="H46" s="7">
        <v>13</v>
      </c>
      <c r="I46" s="122">
        <f t="shared" ref="I46:L48" si="2">I47</f>
        <v>5300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45</v>
      </c>
      <c r="H47" s="7">
        <v>14</v>
      </c>
      <c r="I47" s="115">
        <f t="shared" si="2"/>
        <v>5300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45</v>
      </c>
      <c r="H48" s="7">
        <v>15</v>
      </c>
      <c r="I48" s="115">
        <f t="shared" si="2"/>
        <v>5300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45</v>
      </c>
      <c r="H49" s="7">
        <v>16</v>
      </c>
      <c r="I49" s="124">
        <f>SUM(I50:I64)</f>
        <v>5300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46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47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48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49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50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51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52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53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54</v>
      </c>
      <c r="H58" s="7">
        <v>25</v>
      </c>
      <c r="I58" s="121">
        <v>4200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55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56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57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58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59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60</v>
      </c>
      <c r="H64" s="7">
        <v>31</v>
      </c>
      <c r="I64" s="121">
        <v>1100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61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62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63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63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64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65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66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67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67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64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65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66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68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69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70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71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72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73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73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73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73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74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75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75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75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76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77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78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79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80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80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80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81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82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83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83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83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84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85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86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87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87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87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88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89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89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89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90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91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92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92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92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93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94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95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95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95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95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96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96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96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96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97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97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97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97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98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98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98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99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100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100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100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100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101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102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102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102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103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104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105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106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106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107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108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109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109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109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110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110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110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111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112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113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113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114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114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115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116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117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118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118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118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119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120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120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120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120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121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122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122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123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124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125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126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127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128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129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130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131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132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133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134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134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134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135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135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136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137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138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139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139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140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141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142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143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144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144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145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146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147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148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148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148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149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149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149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150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151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152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153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154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155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155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155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156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156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157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158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159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160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161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156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162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162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163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163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164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164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164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165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166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167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168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169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170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171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171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172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173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174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175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176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177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178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178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179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180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181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181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182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183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184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184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185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186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187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187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187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188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188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188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189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189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190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191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192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193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171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171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194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173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174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175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176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195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196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196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197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198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199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199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200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201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202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202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203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204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205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205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205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188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188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188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189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189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190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191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206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207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193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171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171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194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173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174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175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176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195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208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208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209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210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211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211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212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213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214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214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215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216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217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217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218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188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188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188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219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219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220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221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222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170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170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171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194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173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174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175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176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195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208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208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209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210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211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211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212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213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214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214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215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223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217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217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217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188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188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188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219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219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220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221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224</v>
      </c>
      <c r="H368" s="90">
        <v>335</v>
      </c>
      <c r="I368" s="130">
        <f>SUM(I34+I184)</f>
        <v>5300</v>
      </c>
      <c r="J368" s="130">
        <f>SUM(J34+J184)</f>
        <v>0</v>
      </c>
      <c r="K368" s="130">
        <f>SUM(K34+K184)</f>
        <v>0</v>
      </c>
      <c r="L368" s="130">
        <f>SUM(L34+L184)</f>
        <v>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45" t="s">
        <v>225</v>
      </c>
      <c r="E370" s="345"/>
      <c r="F370" s="345"/>
      <c r="G370" s="345"/>
      <c r="H370" s="153"/>
      <c r="I370" s="111"/>
      <c r="J370" s="109"/>
      <c r="K370" s="345" t="s">
        <v>226</v>
      </c>
      <c r="L370" s="345"/>
    </row>
    <row r="371" spans="1:12" ht="18.75" customHeight="1">
      <c r="A371" s="154" t="s">
        <v>227</v>
      </c>
      <c r="B371" s="154"/>
      <c r="C371" s="154"/>
      <c r="D371" s="154"/>
      <c r="E371" s="154"/>
      <c r="F371" s="154"/>
      <c r="G371" s="154"/>
      <c r="I371" s="148" t="s">
        <v>228</v>
      </c>
      <c r="K371" s="330" t="s">
        <v>229</v>
      </c>
      <c r="L371" s="330"/>
    </row>
    <row r="372" spans="1:12" ht="15.75" customHeight="1">
      <c r="D372" s="147"/>
      <c r="I372" s="14"/>
      <c r="K372" s="14"/>
      <c r="L372" s="14"/>
    </row>
    <row r="373" spans="1:12" ht="15.75" customHeight="1">
      <c r="A373" s="349" t="s">
        <v>232</v>
      </c>
      <c r="B373" s="349"/>
      <c r="C373" s="349"/>
      <c r="D373" s="349"/>
      <c r="E373" s="349"/>
      <c r="F373" s="349"/>
      <c r="G373" s="349"/>
      <c r="I373" s="14"/>
      <c r="K373" s="345" t="s">
        <v>230</v>
      </c>
      <c r="L373" s="345"/>
    </row>
    <row r="374" spans="1:12" ht="24.75" customHeight="1">
      <c r="A374" s="346" t="s">
        <v>231</v>
      </c>
      <c r="B374" s="346"/>
      <c r="C374" s="346"/>
      <c r="D374" s="346"/>
      <c r="E374" s="346"/>
      <c r="F374" s="346"/>
      <c r="G374" s="346"/>
      <c r="H374" s="150"/>
      <c r="I374" s="15" t="s">
        <v>228</v>
      </c>
      <c r="K374" s="330" t="s">
        <v>229</v>
      </c>
      <c r="L374" s="330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A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4FAC7-3814-47ED-B6C4-B900386DA843}">
  <sheetPr>
    <pageSetUpPr fitToPage="1"/>
  </sheetPr>
  <dimension ref="A1:S374"/>
  <sheetViews>
    <sheetView workbookViewId="0">
      <selection activeCell="U16" sqref="U16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16" t="s">
        <v>6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17" t="s">
        <v>7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16"/>
    </row>
    <row r="10" spans="1:15">
      <c r="A10" s="318" t="s">
        <v>8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23" t="s">
        <v>9</v>
      </c>
      <c r="H12" s="323"/>
      <c r="I12" s="323"/>
      <c r="J12" s="323"/>
      <c r="K12" s="323"/>
      <c r="L12" s="152"/>
      <c r="M12" s="16"/>
    </row>
    <row r="13" spans="1:15" ht="15.75" customHeight="1">
      <c r="A13" s="324" t="s">
        <v>10</v>
      </c>
      <c r="B13" s="324"/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16"/>
    </row>
    <row r="14" spans="1:15" ht="12" customHeight="1">
      <c r="G14" s="325" t="s">
        <v>11</v>
      </c>
      <c r="H14" s="325"/>
      <c r="I14" s="325"/>
      <c r="J14" s="325"/>
      <c r="K14" s="325"/>
      <c r="M14" s="16"/>
    </row>
    <row r="15" spans="1:15">
      <c r="G15" s="318" t="s">
        <v>12</v>
      </c>
      <c r="H15" s="318"/>
      <c r="I15" s="318"/>
      <c r="J15" s="318"/>
      <c r="K15" s="318"/>
    </row>
    <row r="16" spans="1:15" ht="15.75" customHeight="1">
      <c r="B16" s="324" t="s">
        <v>13</v>
      </c>
      <c r="C16" s="324"/>
      <c r="D16" s="324"/>
      <c r="E16" s="324"/>
      <c r="F16" s="324"/>
      <c r="G16" s="324"/>
      <c r="H16" s="324"/>
      <c r="I16" s="324"/>
      <c r="J16" s="324"/>
      <c r="K16" s="324"/>
      <c r="L16" s="324"/>
    </row>
    <row r="17" spans="1:13" ht="7.5" customHeight="1"/>
    <row r="18" spans="1:13" hidden="1">
      <c r="G18" s="325" t="s">
        <v>14</v>
      </c>
      <c r="H18" s="325"/>
      <c r="I18" s="325"/>
      <c r="J18" s="325"/>
      <c r="K18" s="325"/>
    </row>
    <row r="19" spans="1:13" hidden="1">
      <c r="G19" s="326" t="s">
        <v>15</v>
      </c>
      <c r="H19" s="326"/>
      <c r="I19" s="326"/>
      <c r="J19" s="326"/>
      <c r="K19" s="326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27" t="s">
        <v>16</v>
      </c>
      <c r="F21" s="327"/>
      <c r="G21" s="327"/>
      <c r="H21" s="327"/>
      <c r="I21" s="327"/>
      <c r="J21" s="327"/>
      <c r="K21" s="327"/>
      <c r="L21" s="22"/>
    </row>
    <row r="22" spans="1:13" ht="15" customHeight="1">
      <c r="A22" s="328" t="s">
        <v>17</v>
      </c>
      <c r="B22" s="328"/>
      <c r="C22" s="328"/>
      <c r="D22" s="328"/>
      <c r="E22" s="328"/>
      <c r="F22" s="328"/>
      <c r="G22" s="328"/>
      <c r="H22" s="328"/>
      <c r="I22" s="328"/>
      <c r="J22" s="328"/>
      <c r="K22" s="328"/>
      <c r="L22" s="328"/>
      <c r="M22" s="30"/>
    </row>
    <row r="23" spans="1:13">
      <c r="F23" s="36"/>
      <c r="J23" s="5"/>
      <c r="K23" s="13"/>
      <c r="L23" s="6" t="s">
        <v>18</v>
      </c>
      <c r="M23" s="30"/>
    </row>
    <row r="24" spans="1:13">
      <c r="F24" s="36"/>
      <c r="J24" s="31" t="s">
        <v>19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20</v>
      </c>
      <c r="L25" s="32"/>
      <c r="M25" s="30"/>
    </row>
    <row r="26" spans="1:13">
      <c r="A26" s="329" t="s">
        <v>233</v>
      </c>
      <c r="B26" s="329"/>
      <c r="C26" s="329"/>
      <c r="D26" s="329"/>
      <c r="E26" s="329"/>
      <c r="F26" s="329"/>
      <c r="G26" s="329"/>
      <c r="H26" s="329"/>
      <c r="I26" s="329"/>
      <c r="K26" s="35" t="s">
        <v>21</v>
      </c>
      <c r="L26" s="37" t="s">
        <v>22</v>
      </c>
      <c r="M26" s="30"/>
    </row>
    <row r="27" spans="1:13" ht="29.1" customHeight="1">
      <c r="A27" s="329" t="s">
        <v>239</v>
      </c>
      <c r="B27" s="329"/>
      <c r="C27" s="329"/>
      <c r="D27" s="329"/>
      <c r="E27" s="329"/>
      <c r="F27" s="329"/>
      <c r="G27" s="329"/>
      <c r="H27" s="329"/>
      <c r="I27" s="329"/>
      <c r="J27" s="149" t="s">
        <v>24</v>
      </c>
      <c r="K27" s="113" t="s">
        <v>25</v>
      </c>
      <c r="L27" s="32"/>
      <c r="M27" s="30"/>
    </row>
    <row r="28" spans="1:13">
      <c r="F28" s="36"/>
      <c r="G28" s="39" t="s">
        <v>26</v>
      </c>
      <c r="H28" s="102" t="s">
        <v>241</v>
      </c>
      <c r="I28" s="103"/>
      <c r="J28" s="42"/>
      <c r="K28" s="32"/>
      <c r="L28" s="32"/>
      <c r="M28" s="30"/>
    </row>
    <row r="29" spans="1:13">
      <c r="F29" s="36"/>
      <c r="G29" s="322" t="s">
        <v>27</v>
      </c>
      <c r="H29" s="322"/>
      <c r="I29" s="114" t="s">
        <v>235</v>
      </c>
      <c r="J29" s="43" t="s">
        <v>236</v>
      </c>
      <c r="K29" s="32" t="s">
        <v>237</v>
      </c>
      <c r="L29" s="32" t="s">
        <v>237</v>
      </c>
      <c r="M29" s="30"/>
    </row>
    <row r="30" spans="1:13">
      <c r="A30" s="348" t="s">
        <v>242</v>
      </c>
      <c r="B30" s="348"/>
      <c r="C30" s="348"/>
      <c r="D30" s="348"/>
      <c r="E30" s="348"/>
      <c r="F30" s="348"/>
      <c r="G30" s="348"/>
      <c r="H30" s="348"/>
      <c r="I30" s="348"/>
      <c r="J30" s="44"/>
      <c r="K30" s="44"/>
      <c r="L30" s="45" t="s">
        <v>28</v>
      </c>
      <c r="M30" s="46"/>
    </row>
    <row r="31" spans="1:13" ht="27" customHeight="1">
      <c r="A31" s="331" t="s">
        <v>29</v>
      </c>
      <c r="B31" s="332"/>
      <c r="C31" s="332"/>
      <c r="D31" s="332"/>
      <c r="E31" s="332"/>
      <c r="F31" s="332"/>
      <c r="G31" s="335" t="s">
        <v>30</v>
      </c>
      <c r="H31" s="337" t="s">
        <v>31</v>
      </c>
      <c r="I31" s="339" t="s">
        <v>32</v>
      </c>
      <c r="J31" s="340"/>
      <c r="K31" s="341" t="s">
        <v>33</v>
      </c>
      <c r="L31" s="343" t="s">
        <v>34</v>
      </c>
      <c r="M31" s="46"/>
    </row>
    <row r="32" spans="1:13" ht="58.5" customHeight="1">
      <c r="A32" s="333"/>
      <c r="B32" s="334"/>
      <c r="C32" s="334"/>
      <c r="D32" s="334"/>
      <c r="E32" s="334"/>
      <c r="F32" s="334"/>
      <c r="G32" s="336"/>
      <c r="H32" s="338"/>
      <c r="I32" s="47" t="s">
        <v>35</v>
      </c>
      <c r="J32" s="48" t="s">
        <v>36</v>
      </c>
      <c r="K32" s="342"/>
      <c r="L32" s="344"/>
    </row>
    <row r="33" spans="1:15">
      <c r="A33" s="319" t="s">
        <v>25</v>
      </c>
      <c r="B33" s="320"/>
      <c r="C33" s="320"/>
      <c r="D33" s="320"/>
      <c r="E33" s="320"/>
      <c r="F33" s="321"/>
      <c r="G33" s="7">
        <v>2</v>
      </c>
      <c r="H33" s="8">
        <v>3</v>
      </c>
      <c r="I33" s="9" t="s">
        <v>37</v>
      </c>
      <c r="J33" s="10" t="s">
        <v>38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39</v>
      </c>
      <c r="H34" s="7">
        <v>1</v>
      </c>
      <c r="I34" s="115">
        <f>SUM(I35+I46+I65+I86+I93+I113+I139+I158+I168)</f>
        <v>84500</v>
      </c>
      <c r="J34" s="115">
        <f>SUM(J35+J46+J65+J86+J93+J113+J139+J158+J168)</f>
        <v>63900</v>
      </c>
      <c r="K34" s="116">
        <f>SUM(K35+K46+K65+K86+K93+K113+K139+K158+K168)</f>
        <v>48700</v>
      </c>
      <c r="L34" s="115">
        <f>SUM(L35+L46+L65+L86+L93+L113+L139+L158+L168)</f>
        <v>48700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40</v>
      </c>
      <c r="H35" s="7">
        <v>2</v>
      </c>
      <c r="I35" s="115">
        <f>SUM(I36+I42)</f>
        <v>84500</v>
      </c>
      <c r="J35" s="115">
        <f>SUM(J36+J42)</f>
        <v>63900</v>
      </c>
      <c r="K35" s="117">
        <f>SUM(K36+K42)</f>
        <v>48700</v>
      </c>
      <c r="L35" s="118">
        <f>SUM(L36+L42)</f>
        <v>48700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41</v>
      </c>
      <c r="H36" s="7">
        <v>3</v>
      </c>
      <c r="I36" s="115">
        <f>SUM(I37)</f>
        <v>83300</v>
      </c>
      <c r="J36" s="115">
        <f>SUM(J37)</f>
        <v>63000</v>
      </c>
      <c r="K36" s="116">
        <f>SUM(K37)</f>
        <v>48000</v>
      </c>
      <c r="L36" s="115">
        <f>SUM(L37)</f>
        <v>48000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41</v>
      </c>
      <c r="H37" s="7">
        <v>4</v>
      </c>
      <c r="I37" s="115">
        <f>SUM(I38+I40)</f>
        <v>83300</v>
      </c>
      <c r="J37" s="115">
        <f t="shared" ref="J37:L38" si="0">SUM(J38)</f>
        <v>63000</v>
      </c>
      <c r="K37" s="115">
        <f t="shared" si="0"/>
        <v>48000</v>
      </c>
      <c r="L37" s="115">
        <f t="shared" si="0"/>
        <v>48000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42</v>
      </c>
      <c r="H38" s="7">
        <v>5</v>
      </c>
      <c r="I38" s="116">
        <f>SUM(I39)</f>
        <v>83300</v>
      </c>
      <c r="J38" s="116">
        <f t="shared" si="0"/>
        <v>63000</v>
      </c>
      <c r="K38" s="116">
        <f t="shared" si="0"/>
        <v>48000</v>
      </c>
      <c r="L38" s="116">
        <f t="shared" si="0"/>
        <v>48000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42</v>
      </c>
      <c r="H39" s="7">
        <v>6</v>
      </c>
      <c r="I39" s="119">
        <v>83300</v>
      </c>
      <c r="J39" s="120">
        <v>63000</v>
      </c>
      <c r="K39" s="120">
        <v>48000</v>
      </c>
      <c r="L39" s="120">
        <v>48000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43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43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44</v>
      </c>
      <c r="H42" s="7">
        <v>9</v>
      </c>
      <c r="I42" s="116">
        <f t="shared" ref="I42:L44" si="1">I43</f>
        <v>1200</v>
      </c>
      <c r="J42" s="115">
        <f t="shared" si="1"/>
        <v>900</v>
      </c>
      <c r="K42" s="116">
        <f t="shared" si="1"/>
        <v>700</v>
      </c>
      <c r="L42" s="115">
        <f t="shared" si="1"/>
        <v>700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44</v>
      </c>
      <c r="H43" s="7">
        <v>10</v>
      </c>
      <c r="I43" s="116">
        <f t="shared" si="1"/>
        <v>1200</v>
      </c>
      <c r="J43" s="115">
        <f t="shared" si="1"/>
        <v>900</v>
      </c>
      <c r="K43" s="115">
        <f t="shared" si="1"/>
        <v>700</v>
      </c>
      <c r="L43" s="115">
        <f t="shared" si="1"/>
        <v>700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44</v>
      </c>
      <c r="H44" s="7">
        <v>11</v>
      </c>
      <c r="I44" s="115">
        <f t="shared" si="1"/>
        <v>1200</v>
      </c>
      <c r="J44" s="115">
        <f t="shared" si="1"/>
        <v>900</v>
      </c>
      <c r="K44" s="115">
        <f t="shared" si="1"/>
        <v>700</v>
      </c>
      <c r="L44" s="115">
        <f t="shared" si="1"/>
        <v>700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44</v>
      </c>
      <c r="H45" s="7">
        <v>12</v>
      </c>
      <c r="I45" s="121">
        <v>1200</v>
      </c>
      <c r="J45" s="120">
        <v>900</v>
      </c>
      <c r="K45" s="120">
        <v>700</v>
      </c>
      <c r="L45" s="120">
        <v>700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45</v>
      </c>
      <c r="H46" s="7">
        <v>13</v>
      </c>
      <c r="I46" s="122">
        <f t="shared" ref="I46:L48" si="2">I47</f>
        <v>0</v>
      </c>
      <c r="J46" s="123">
        <f t="shared" si="2"/>
        <v>0</v>
      </c>
      <c r="K46" s="122">
        <f t="shared" si="2"/>
        <v>0</v>
      </c>
      <c r="L46" s="122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45</v>
      </c>
      <c r="H47" s="7">
        <v>14</v>
      </c>
      <c r="I47" s="115">
        <f t="shared" si="2"/>
        <v>0</v>
      </c>
      <c r="J47" s="116">
        <f t="shared" si="2"/>
        <v>0</v>
      </c>
      <c r="K47" s="115">
        <f t="shared" si="2"/>
        <v>0</v>
      </c>
      <c r="L47" s="116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45</v>
      </c>
      <c r="H48" s="7">
        <v>15</v>
      </c>
      <c r="I48" s="115">
        <f t="shared" si="2"/>
        <v>0</v>
      </c>
      <c r="J48" s="116">
        <f t="shared" si="2"/>
        <v>0</v>
      </c>
      <c r="K48" s="118">
        <f t="shared" si="2"/>
        <v>0</v>
      </c>
      <c r="L48" s="118">
        <f t="shared" si="2"/>
        <v>0</v>
      </c>
    </row>
    <row r="49" spans="1:13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45</v>
      </c>
      <c r="H49" s="7">
        <v>16</v>
      </c>
      <c r="I49" s="124">
        <f>SUM(I50:I64)</f>
        <v>0</v>
      </c>
      <c r="J49" s="124">
        <f>SUM(J50:J64)</f>
        <v>0</v>
      </c>
      <c r="K49" s="125">
        <f>SUM(K50:K64)</f>
        <v>0</v>
      </c>
      <c r="L49" s="125">
        <f>SUM(L50:L64)</f>
        <v>0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46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47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48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49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50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51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52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53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54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55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56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57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58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59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60</v>
      </c>
      <c r="H64" s="7">
        <v>31</v>
      </c>
      <c r="I64" s="121">
        <v>0</v>
      </c>
      <c r="J64" s="120">
        <v>0</v>
      </c>
      <c r="K64" s="120">
        <v>0</v>
      </c>
      <c r="L64" s="120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61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62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63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63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64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65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66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67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67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64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65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66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68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69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70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71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72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73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73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73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73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74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75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75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75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76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77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78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79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80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80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80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81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82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83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83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83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84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85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86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87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87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87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88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89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89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89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90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91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92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92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92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93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94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95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95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95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95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96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96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96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96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97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97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97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97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98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98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98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99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100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100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100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100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101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102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102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102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103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104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105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106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106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107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108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109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109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109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110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110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110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111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112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113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113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114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114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115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116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117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118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118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118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119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120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120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120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120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121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122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122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123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124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125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126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127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128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129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130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131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132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133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134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134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134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135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135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136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137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138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139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139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140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141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142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143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144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144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145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146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147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148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148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148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149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149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149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150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151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152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153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154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155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155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155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156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156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157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158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159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160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161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156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162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162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163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163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164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164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164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165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166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167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168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169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170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171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171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172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173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174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175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176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177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178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178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179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180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181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181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182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183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184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184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185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186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187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187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187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188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188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188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189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189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190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191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192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193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171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171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194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173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174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175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176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195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196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196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197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198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199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199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200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201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202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202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203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204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205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205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205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188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188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188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189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189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190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191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206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207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193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171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171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194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173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174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175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176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195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208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208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209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210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211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211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212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213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214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214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215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216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217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217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218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188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188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188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219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219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220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221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222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170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170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171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194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173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174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175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176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195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208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208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209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210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211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211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212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213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214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214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215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223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217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217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217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188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188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188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219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219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220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221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224</v>
      </c>
      <c r="H368" s="90">
        <v>335</v>
      </c>
      <c r="I368" s="130">
        <f>SUM(I34+I184)</f>
        <v>84500</v>
      </c>
      <c r="J368" s="130">
        <f>SUM(J34+J184)</f>
        <v>63900</v>
      </c>
      <c r="K368" s="130">
        <f>SUM(K34+K184)</f>
        <v>48700</v>
      </c>
      <c r="L368" s="130">
        <f>SUM(L34+L184)</f>
        <v>48700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45" t="s">
        <v>225</v>
      </c>
      <c r="E370" s="345"/>
      <c r="F370" s="345"/>
      <c r="G370" s="345"/>
      <c r="H370" s="153"/>
      <c r="I370" s="111"/>
      <c r="J370" s="109"/>
      <c r="K370" s="345" t="s">
        <v>226</v>
      </c>
      <c r="L370" s="345"/>
    </row>
    <row r="371" spans="1:12" ht="18.75" customHeight="1">
      <c r="A371" s="154" t="s">
        <v>227</v>
      </c>
      <c r="B371" s="154"/>
      <c r="C371" s="154"/>
      <c r="D371" s="154"/>
      <c r="E371" s="154"/>
      <c r="F371" s="154"/>
      <c r="G371" s="154"/>
      <c r="I371" s="148" t="s">
        <v>228</v>
      </c>
      <c r="K371" s="330" t="s">
        <v>229</v>
      </c>
      <c r="L371" s="330"/>
    </row>
    <row r="372" spans="1:12" ht="15.75" customHeight="1">
      <c r="D372" s="147"/>
      <c r="I372" s="14"/>
      <c r="K372" s="14"/>
      <c r="L372" s="14"/>
    </row>
    <row r="373" spans="1:12" ht="15.75" customHeight="1">
      <c r="A373" s="349" t="s">
        <v>232</v>
      </c>
      <c r="B373" s="349"/>
      <c r="C373" s="349"/>
      <c r="D373" s="349"/>
      <c r="E373" s="349"/>
      <c r="F373" s="349"/>
      <c r="G373" s="349"/>
      <c r="I373" s="14"/>
      <c r="K373" s="345" t="s">
        <v>230</v>
      </c>
      <c r="L373" s="345"/>
    </row>
    <row r="374" spans="1:12" ht="24.75" customHeight="1">
      <c r="A374" s="346" t="s">
        <v>231</v>
      </c>
      <c r="B374" s="346"/>
      <c r="C374" s="346"/>
      <c r="D374" s="346"/>
      <c r="E374" s="346"/>
      <c r="F374" s="346"/>
      <c r="G374" s="346"/>
      <c r="H374" s="150"/>
      <c r="I374" s="15" t="s">
        <v>228</v>
      </c>
      <c r="K374" s="330" t="s">
        <v>229</v>
      </c>
      <c r="L374" s="330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A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</mergeCells>
  <pageMargins left="0.39370078740157483" right="0.70866141732283472" top="0.39370078740157483" bottom="0.39370078740157483" header="0.31496062992125984" footer="0.31496062992125984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77F4-430B-4B33-A4A0-1448D048A046}">
  <sheetPr>
    <pageSetUpPr fitToPage="1"/>
  </sheetPr>
  <dimension ref="A1:S374"/>
  <sheetViews>
    <sheetView workbookViewId="0">
      <selection activeCell="P12" sqref="P12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16" t="s">
        <v>6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17" t="s">
        <v>7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16"/>
    </row>
    <row r="10" spans="1:15">
      <c r="A10" s="318" t="s">
        <v>8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23" t="s">
        <v>9</v>
      </c>
      <c r="H12" s="323"/>
      <c r="I12" s="323"/>
      <c r="J12" s="323"/>
      <c r="K12" s="323"/>
      <c r="L12" s="152"/>
      <c r="M12" s="16"/>
    </row>
    <row r="13" spans="1:15" ht="15.75" customHeight="1">
      <c r="A13" s="324" t="s">
        <v>10</v>
      </c>
      <c r="B13" s="324"/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16"/>
    </row>
    <row r="14" spans="1:15" ht="12" customHeight="1">
      <c r="G14" s="325" t="s">
        <v>11</v>
      </c>
      <c r="H14" s="325"/>
      <c r="I14" s="325"/>
      <c r="J14" s="325"/>
      <c r="K14" s="325"/>
      <c r="M14" s="16"/>
    </row>
    <row r="15" spans="1:15">
      <c r="G15" s="318" t="s">
        <v>12</v>
      </c>
      <c r="H15" s="318"/>
      <c r="I15" s="318"/>
      <c r="J15" s="318"/>
      <c r="K15" s="318"/>
    </row>
    <row r="16" spans="1:15" ht="15.75" customHeight="1">
      <c r="B16" s="324" t="s">
        <v>13</v>
      </c>
      <c r="C16" s="324"/>
      <c r="D16" s="324"/>
      <c r="E16" s="324"/>
      <c r="F16" s="324"/>
      <c r="G16" s="324"/>
      <c r="H16" s="324"/>
      <c r="I16" s="324"/>
      <c r="J16" s="324"/>
      <c r="K16" s="324"/>
      <c r="L16" s="324"/>
    </row>
    <row r="17" spans="1:13" ht="7.5" customHeight="1"/>
    <row r="18" spans="1:13" hidden="1">
      <c r="G18" s="325" t="s">
        <v>14</v>
      </c>
      <c r="H18" s="325"/>
      <c r="I18" s="325"/>
      <c r="J18" s="325"/>
      <c r="K18" s="325"/>
    </row>
    <row r="19" spans="1:13" hidden="1">
      <c r="G19" s="326" t="s">
        <v>15</v>
      </c>
      <c r="H19" s="326"/>
      <c r="I19" s="326"/>
      <c r="J19" s="326"/>
      <c r="K19" s="326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27" t="s">
        <v>16</v>
      </c>
      <c r="F21" s="327"/>
      <c r="G21" s="327"/>
      <c r="H21" s="327"/>
      <c r="I21" s="327"/>
      <c r="J21" s="327"/>
      <c r="K21" s="327"/>
      <c r="L21" s="22"/>
    </row>
    <row r="22" spans="1:13" ht="15" customHeight="1">
      <c r="A22" s="328" t="s">
        <v>17</v>
      </c>
      <c r="B22" s="328"/>
      <c r="C22" s="328"/>
      <c r="D22" s="328"/>
      <c r="E22" s="328"/>
      <c r="F22" s="328"/>
      <c r="G22" s="328"/>
      <c r="H22" s="328"/>
      <c r="I22" s="328"/>
      <c r="J22" s="328"/>
      <c r="K22" s="328"/>
      <c r="L22" s="328"/>
      <c r="M22" s="30"/>
    </row>
    <row r="23" spans="1:13">
      <c r="F23" s="36"/>
      <c r="J23" s="5"/>
      <c r="K23" s="13"/>
      <c r="L23" s="6" t="s">
        <v>18</v>
      </c>
      <c r="M23" s="30"/>
    </row>
    <row r="24" spans="1:13">
      <c r="F24" s="36"/>
      <c r="J24" s="31" t="s">
        <v>19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20</v>
      </c>
      <c r="L25" s="32"/>
      <c r="M25" s="30"/>
    </row>
    <row r="26" spans="1:13">
      <c r="A26" s="329" t="s">
        <v>233</v>
      </c>
      <c r="B26" s="329"/>
      <c r="C26" s="329"/>
      <c r="D26" s="329"/>
      <c r="E26" s="329"/>
      <c r="F26" s="329"/>
      <c r="G26" s="329"/>
      <c r="H26" s="329"/>
      <c r="I26" s="329"/>
      <c r="K26" s="35" t="s">
        <v>21</v>
      </c>
      <c r="L26" s="37" t="s">
        <v>22</v>
      </c>
      <c r="M26" s="30"/>
    </row>
    <row r="27" spans="1:13" ht="29.1" customHeight="1">
      <c r="A27" s="329" t="s">
        <v>239</v>
      </c>
      <c r="B27" s="329"/>
      <c r="C27" s="329"/>
      <c r="D27" s="329"/>
      <c r="E27" s="329"/>
      <c r="F27" s="329"/>
      <c r="G27" s="329"/>
      <c r="H27" s="329"/>
      <c r="I27" s="329"/>
      <c r="J27" s="149" t="s">
        <v>24</v>
      </c>
      <c r="K27" s="113" t="s">
        <v>25</v>
      </c>
      <c r="L27" s="32"/>
      <c r="M27" s="30"/>
    </row>
    <row r="28" spans="1:13">
      <c r="F28" s="36"/>
      <c r="G28" s="39" t="s">
        <v>26</v>
      </c>
      <c r="H28" s="102" t="s">
        <v>243</v>
      </c>
      <c r="I28" s="103"/>
      <c r="J28" s="42"/>
      <c r="K28" s="32"/>
      <c r="L28" s="32"/>
      <c r="M28" s="30"/>
    </row>
    <row r="29" spans="1:13">
      <c r="F29" s="36"/>
      <c r="G29" s="322" t="s">
        <v>27</v>
      </c>
      <c r="H29" s="322"/>
      <c r="I29" s="114" t="s">
        <v>235</v>
      </c>
      <c r="J29" s="43" t="s">
        <v>236</v>
      </c>
      <c r="K29" s="32" t="s">
        <v>237</v>
      </c>
      <c r="L29" s="32" t="s">
        <v>237</v>
      </c>
      <c r="M29" s="30"/>
    </row>
    <row r="30" spans="1:13">
      <c r="A30" s="348" t="s">
        <v>244</v>
      </c>
      <c r="B30" s="348"/>
      <c r="C30" s="348"/>
      <c r="D30" s="348"/>
      <c r="E30" s="348"/>
      <c r="F30" s="348"/>
      <c r="G30" s="348"/>
      <c r="H30" s="348"/>
      <c r="I30" s="348"/>
      <c r="J30" s="44"/>
      <c r="K30" s="44"/>
      <c r="L30" s="45" t="s">
        <v>28</v>
      </c>
      <c r="M30" s="46"/>
    </row>
    <row r="31" spans="1:13" ht="27" customHeight="1">
      <c r="A31" s="331" t="s">
        <v>29</v>
      </c>
      <c r="B31" s="332"/>
      <c r="C31" s="332"/>
      <c r="D31" s="332"/>
      <c r="E31" s="332"/>
      <c r="F31" s="332"/>
      <c r="G31" s="335" t="s">
        <v>30</v>
      </c>
      <c r="H31" s="337" t="s">
        <v>31</v>
      </c>
      <c r="I31" s="339" t="s">
        <v>32</v>
      </c>
      <c r="J31" s="340"/>
      <c r="K31" s="341" t="s">
        <v>33</v>
      </c>
      <c r="L31" s="343" t="s">
        <v>34</v>
      </c>
      <c r="M31" s="46"/>
    </row>
    <row r="32" spans="1:13" ht="58.5" customHeight="1">
      <c r="A32" s="333"/>
      <c r="B32" s="334"/>
      <c r="C32" s="334"/>
      <c r="D32" s="334"/>
      <c r="E32" s="334"/>
      <c r="F32" s="334"/>
      <c r="G32" s="336"/>
      <c r="H32" s="338"/>
      <c r="I32" s="47" t="s">
        <v>35</v>
      </c>
      <c r="J32" s="48" t="s">
        <v>36</v>
      </c>
      <c r="K32" s="342"/>
      <c r="L32" s="344"/>
    </row>
    <row r="33" spans="1:15">
      <c r="A33" s="319" t="s">
        <v>25</v>
      </c>
      <c r="B33" s="320"/>
      <c r="C33" s="320"/>
      <c r="D33" s="320"/>
      <c r="E33" s="320"/>
      <c r="F33" s="321"/>
      <c r="G33" s="7">
        <v>2</v>
      </c>
      <c r="H33" s="8">
        <v>3</v>
      </c>
      <c r="I33" s="9" t="s">
        <v>37</v>
      </c>
      <c r="J33" s="10" t="s">
        <v>38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39</v>
      </c>
      <c r="H34" s="7">
        <v>1</v>
      </c>
      <c r="I34" s="115">
        <f>SUM(I35+I46+I65+I86+I93+I113+I139+I158+I168)</f>
        <v>68100</v>
      </c>
      <c r="J34" s="115">
        <f>SUM(J35+J46+J65+J86+J93+J113+J139+J158+J168)</f>
        <v>51600</v>
      </c>
      <c r="K34" s="116">
        <f>SUM(K35+K46+K65+K86+K93+K113+K139+K158+K168)</f>
        <v>36083.300000000003</v>
      </c>
      <c r="L34" s="115">
        <f>SUM(L35+L46+L65+L86+L93+L113+L139+L158+L168)</f>
        <v>36083.300000000003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40</v>
      </c>
      <c r="H35" s="7">
        <v>2</v>
      </c>
      <c r="I35" s="115">
        <f>SUM(I36+I42)</f>
        <v>47700</v>
      </c>
      <c r="J35" s="115">
        <f>SUM(J36+J42)</f>
        <v>37500</v>
      </c>
      <c r="K35" s="117">
        <f>SUM(K36+K42)</f>
        <v>27400</v>
      </c>
      <c r="L35" s="118">
        <f>SUM(L36+L42)</f>
        <v>27400</v>
      </c>
      <c r="M35"/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41</v>
      </c>
      <c r="H36" s="7">
        <v>3</v>
      </c>
      <c r="I36" s="115">
        <f>SUM(I37)</f>
        <v>47000</v>
      </c>
      <c r="J36" s="115">
        <f>SUM(J37)</f>
        <v>37000</v>
      </c>
      <c r="K36" s="116">
        <f>SUM(K37)</f>
        <v>27000</v>
      </c>
      <c r="L36" s="115">
        <f>SUM(L37)</f>
        <v>27000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41</v>
      </c>
      <c r="H37" s="7">
        <v>4</v>
      </c>
      <c r="I37" s="115">
        <f>SUM(I38+I40)</f>
        <v>47000</v>
      </c>
      <c r="J37" s="115">
        <f t="shared" ref="J37:L38" si="0">SUM(J38)</f>
        <v>37000</v>
      </c>
      <c r="K37" s="115">
        <f t="shared" si="0"/>
        <v>27000</v>
      </c>
      <c r="L37" s="115">
        <f t="shared" si="0"/>
        <v>27000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42</v>
      </c>
      <c r="H38" s="7">
        <v>5</v>
      </c>
      <c r="I38" s="116">
        <f>SUM(I39)</f>
        <v>47000</v>
      </c>
      <c r="J38" s="116">
        <f t="shared" si="0"/>
        <v>37000</v>
      </c>
      <c r="K38" s="116">
        <f t="shared" si="0"/>
        <v>27000</v>
      </c>
      <c r="L38" s="116">
        <f t="shared" si="0"/>
        <v>27000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42</v>
      </c>
      <c r="H39" s="7">
        <v>6</v>
      </c>
      <c r="I39" s="119">
        <v>47000</v>
      </c>
      <c r="J39" s="120">
        <v>37000</v>
      </c>
      <c r="K39" s="120">
        <v>27000</v>
      </c>
      <c r="L39" s="120">
        <v>27000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43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43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44</v>
      </c>
      <c r="H42" s="7">
        <v>9</v>
      </c>
      <c r="I42" s="116">
        <f t="shared" ref="I42:L44" si="1">I43</f>
        <v>700</v>
      </c>
      <c r="J42" s="115">
        <f t="shared" si="1"/>
        <v>500</v>
      </c>
      <c r="K42" s="116">
        <f t="shared" si="1"/>
        <v>400</v>
      </c>
      <c r="L42" s="115">
        <f t="shared" si="1"/>
        <v>400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44</v>
      </c>
      <c r="H43" s="7">
        <v>10</v>
      </c>
      <c r="I43" s="116">
        <f t="shared" si="1"/>
        <v>700</v>
      </c>
      <c r="J43" s="115">
        <f t="shared" si="1"/>
        <v>500</v>
      </c>
      <c r="K43" s="115">
        <f t="shared" si="1"/>
        <v>400</v>
      </c>
      <c r="L43" s="115">
        <f t="shared" si="1"/>
        <v>400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44</v>
      </c>
      <c r="H44" s="7">
        <v>11</v>
      </c>
      <c r="I44" s="115">
        <f t="shared" si="1"/>
        <v>700</v>
      </c>
      <c r="J44" s="115">
        <f t="shared" si="1"/>
        <v>500</v>
      </c>
      <c r="K44" s="115">
        <f t="shared" si="1"/>
        <v>400</v>
      </c>
      <c r="L44" s="115">
        <f t="shared" si="1"/>
        <v>400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44</v>
      </c>
      <c r="H45" s="7">
        <v>12</v>
      </c>
      <c r="I45" s="121">
        <v>700</v>
      </c>
      <c r="J45" s="120">
        <v>500</v>
      </c>
      <c r="K45" s="120">
        <v>400</v>
      </c>
      <c r="L45" s="120">
        <v>400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45</v>
      </c>
      <c r="H46" s="7">
        <v>13</v>
      </c>
      <c r="I46" s="122">
        <f t="shared" ref="I46:L48" si="2">I47</f>
        <v>20400</v>
      </c>
      <c r="J46" s="123">
        <f t="shared" si="2"/>
        <v>14100</v>
      </c>
      <c r="K46" s="122">
        <f t="shared" si="2"/>
        <v>8683.2999999999993</v>
      </c>
      <c r="L46" s="122">
        <f t="shared" si="2"/>
        <v>8683.2999999999993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45</v>
      </c>
      <c r="H47" s="7">
        <v>14</v>
      </c>
      <c r="I47" s="115">
        <f t="shared" si="2"/>
        <v>20400</v>
      </c>
      <c r="J47" s="116">
        <f t="shared" si="2"/>
        <v>14100</v>
      </c>
      <c r="K47" s="115">
        <f t="shared" si="2"/>
        <v>8683.2999999999993</v>
      </c>
      <c r="L47" s="116">
        <f t="shared" si="2"/>
        <v>8683.2999999999993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45</v>
      </c>
      <c r="H48" s="7">
        <v>15</v>
      </c>
      <c r="I48" s="115">
        <f t="shared" si="2"/>
        <v>20400</v>
      </c>
      <c r="J48" s="116">
        <f t="shared" si="2"/>
        <v>14100</v>
      </c>
      <c r="K48" s="118">
        <f t="shared" si="2"/>
        <v>8683.2999999999993</v>
      </c>
      <c r="L48" s="118">
        <f t="shared" si="2"/>
        <v>8683.2999999999993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45</v>
      </c>
      <c r="H49" s="7">
        <v>16</v>
      </c>
      <c r="I49" s="124">
        <f>SUM(I50:I64)</f>
        <v>20400</v>
      </c>
      <c r="J49" s="124">
        <f>SUM(J50:J64)</f>
        <v>14100</v>
      </c>
      <c r="K49" s="125">
        <f>SUM(K50:K64)</f>
        <v>8683.2999999999993</v>
      </c>
      <c r="L49" s="125">
        <f>SUM(L50:L64)</f>
        <v>8683.2999999999993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46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47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48</v>
      </c>
      <c r="H52" s="7">
        <v>19</v>
      </c>
      <c r="I52" s="120">
        <v>100</v>
      </c>
      <c r="J52" s="120">
        <v>100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49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50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51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52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53</v>
      </c>
      <c r="H57" s="7">
        <v>24</v>
      </c>
      <c r="I57" s="121">
        <v>1600</v>
      </c>
      <c r="J57" s="121">
        <v>1000</v>
      </c>
      <c r="K57" s="121">
        <v>800</v>
      </c>
      <c r="L57" s="121">
        <v>800</v>
      </c>
      <c r="M57"/>
    </row>
    <row r="58" spans="1:13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54</v>
      </c>
      <c r="H58" s="7">
        <v>25</v>
      </c>
      <c r="I58" s="121">
        <v>0</v>
      </c>
      <c r="J58" s="120">
        <v>0</v>
      </c>
      <c r="K58" s="120">
        <v>0</v>
      </c>
      <c r="L58" s="120">
        <v>0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55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56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57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58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59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60</v>
      </c>
      <c r="H64" s="7">
        <v>31</v>
      </c>
      <c r="I64" s="121">
        <v>18700</v>
      </c>
      <c r="J64" s="120">
        <v>13000</v>
      </c>
      <c r="K64" s="120">
        <v>7883.3</v>
      </c>
      <c r="L64" s="120">
        <v>7883.3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61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62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63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63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64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65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66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67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67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64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65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66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68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69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70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71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72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73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73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73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73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74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75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75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75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76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77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78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79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80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80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80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81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82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83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83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83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84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85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86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87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87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87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88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89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89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89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90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91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92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92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92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93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94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95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95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95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95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96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96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96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96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97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97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97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97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98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98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98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99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100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100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100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100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101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102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102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102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103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104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105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106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106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107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108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109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109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109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110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110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110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111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112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113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113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114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114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115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116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117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118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118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118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119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120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120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120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120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121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122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122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123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124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125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126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127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128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129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130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76.5" hidden="1" customHeight="1">
      <c r="A184" s="49">
        <v>3</v>
      </c>
      <c r="B184" s="51"/>
      <c r="C184" s="49"/>
      <c r="D184" s="50"/>
      <c r="E184" s="50"/>
      <c r="F184" s="52"/>
      <c r="G184" s="88" t="s">
        <v>131</v>
      </c>
      <c r="H184" s="90">
        <v>151</v>
      </c>
      <c r="I184" s="115">
        <f>SUM(I185+I238+I303)</f>
        <v>0</v>
      </c>
      <c r="J184" s="127">
        <f>SUM(J185+J238+J303)</f>
        <v>0</v>
      </c>
      <c r="K184" s="116">
        <f>SUM(K185+K238+K303)</f>
        <v>0</v>
      </c>
      <c r="L184" s="115">
        <f>SUM(L185+L238+L303)</f>
        <v>0</v>
      </c>
      <c r="M184"/>
    </row>
    <row r="185" spans="1:13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132</v>
      </c>
      <c r="H185" s="90">
        <v>152</v>
      </c>
      <c r="I185" s="115">
        <f>SUM(I186+I209+I216+I228+I232)</f>
        <v>0</v>
      </c>
      <c r="J185" s="122">
        <f>SUM(J186+J209+J216+J228+J232)</f>
        <v>0</v>
      </c>
      <c r="K185" s="122">
        <f>SUM(K186+K209+K216+K228+K232)</f>
        <v>0</v>
      </c>
      <c r="L185" s="122">
        <f>SUM(L186+L209+L216+L228+L232)</f>
        <v>0</v>
      </c>
      <c r="M185"/>
    </row>
    <row r="186" spans="1:13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133</v>
      </c>
      <c r="H186" s="90">
        <v>153</v>
      </c>
      <c r="I186" s="122">
        <f>SUM(I187+I190+I195+I201+I206)</f>
        <v>0</v>
      </c>
      <c r="J186" s="127">
        <f>SUM(J187+J190+J195+J201+J206)</f>
        <v>0</v>
      </c>
      <c r="K186" s="116">
        <f>SUM(K187+K190+K195+K201+K206)</f>
        <v>0</v>
      </c>
      <c r="L186" s="115">
        <f>SUM(L187+L190+L195+L201+L206)</f>
        <v>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134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134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134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135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135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136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137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138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139</v>
      </c>
      <c r="H195" s="90">
        <v>162</v>
      </c>
      <c r="I195" s="115">
        <f>I196</f>
        <v>0</v>
      </c>
      <c r="J195" s="127">
        <f>J196</f>
        <v>0</v>
      </c>
      <c r="K195" s="116">
        <f>K196</f>
        <v>0</v>
      </c>
      <c r="L195" s="115">
        <f>L196</f>
        <v>0</v>
      </c>
    </row>
    <row r="196" spans="1:13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139</v>
      </c>
      <c r="H196" s="90">
        <v>163</v>
      </c>
      <c r="I196" s="115">
        <f>SUM(I197:I200)</f>
        <v>0</v>
      </c>
      <c r="J196" s="115">
        <f>SUM(J197:J200)</f>
        <v>0</v>
      </c>
      <c r="K196" s="115">
        <f>SUM(K197:K200)</f>
        <v>0</v>
      </c>
      <c r="L196" s="115">
        <f>SUM(L197:L200)</f>
        <v>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140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141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142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143</v>
      </c>
      <c r="H200" s="90">
        <v>167</v>
      </c>
      <c r="I200" s="140">
        <v>0</v>
      </c>
      <c r="J200" s="141">
        <v>0</v>
      </c>
      <c r="K200" s="121">
        <v>0</v>
      </c>
      <c r="L200" s="121">
        <v>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144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144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145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146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147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148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148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148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149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149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149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150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151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152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153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154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155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155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155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156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156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157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158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159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160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161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156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162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162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163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163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164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164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164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165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166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167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168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169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170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171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171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172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173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174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175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176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177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178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178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179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180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181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181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182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183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184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184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185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186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187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187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187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188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188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188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189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189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190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191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192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193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171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171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194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173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174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175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176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195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196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196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197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198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199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199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200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201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202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202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203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204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205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205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205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188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188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188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189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189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190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191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206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207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193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171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171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194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173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174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175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176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195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208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208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209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210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211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211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212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213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214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214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215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216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217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217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218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188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188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188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219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219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220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221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222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170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170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171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194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173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174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175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176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195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208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208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209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210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211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211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212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213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214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214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215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223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217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217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217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188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188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188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219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219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220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221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224</v>
      </c>
      <c r="H368" s="90">
        <v>335</v>
      </c>
      <c r="I368" s="130">
        <f>SUM(I34+I184)</f>
        <v>68100</v>
      </c>
      <c r="J368" s="130">
        <f>SUM(J34+J184)</f>
        <v>51600</v>
      </c>
      <c r="K368" s="130">
        <f>SUM(K34+K184)</f>
        <v>36083.300000000003</v>
      </c>
      <c r="L368" s="130">
        <f>SUM(L34+L184)</f>
        <v>36083.300000000003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45" t="s">
        <v>225</v>
      </c>
      <c r="E370" s="345"/>
      <c r="F370" s="345"/>
      <c r="G370" s="345"/>
      <c r="H370" s="153"/>
      <c r="I370" s="111"/>
      <c r="J370" s="109"/>
      <c r="K370" s="345" t="s">
        <v>226</v>
      </c>
      <c r="L370" s="345"/>
    </row>
    <row r="371" spans="1:12" ht="18.75" customHeight="1">
      <c r="A371" s="154" t="s">
        <v>227</v>
      </c>
      <c r="B371" s="154"/>
      <c r="C371" s="154"/>
      <c r="D371" s="154"/>
      <c r="E371" s="154"/>
      <c r="F371" s="154"/>
      <c r="G371" s="154"/>
      <c r="I371" s="148" t="s">
        <v>228</v>
      </c>
      <c r="K371" s="330" t="s">
        <v>229</v>
      </c>
      <c r="L371" s="330"/>
    </row>
    <row r="372" spans="1:12" ht="15.75" customHeight="1">
      <c r="D372" s="147"/>
      <c r="I372" s="14"/>
      <c r="K372" s="14"/>
      <c r="L372" s="14"/>
    </row>
    <row r="373" spans="1:12" ht="15.75" customHeight="1">
      <c r="A373" s="349" t="s">
        <v>232</v>
      </c>
      <c r="B373" s="349"/>
      <c r="C373" s="349"/>
      <c r="D373" s="349"/>
      <c r="E373" s="349"/>
      <c r="F373" s="349"/>
      <c r="G373" s="349"/>
      <c r="I373" s="14"/>
      <c r="K373" s="345" t="s">
        <v>230</v>
      </c>
      <c r="L373" s="345"/>
    </row>
    <row r="374" spans="1:12" ht="24.75" customHeight="1">
      <c r="A374" s="346" t="s">
        <v>231</v>
      </c>
      <c r="B374" s="346"/>
      <c r="C374" s="346"/>
      <c r="D374" s="346"/>
      <c r="E374" s="346"/>
      <c r="F374" s="346"/>
      <c r="G374" s="346"/>
      <c r="H374" s="150"/>
      <c r="I374" s="15" t="s">
        <v>228</v>
      </c>
      <c r="K374" s="330" t="s">
        <v>229</v>
      </c>
      <c r="L374" s="330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A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</mergeCells>
  <pageMargins left="0.39370078740157483" right="0.39370078740157483" top="0.39370078740157483" bottom="0.39370078740157483" header="0.31496062992125984" footer="0.31496062992125984"/>
  <pageSetup paperSize="9" scale="8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66388-366F-4BC3-BF4E-F0322F9F3348}">
  <sheetPr>
    <pageSetUpPr fitToPage="1"/>
  </sheetPr>
  <dimension ref="A1:S374"/>
  <sheetViews>
    <sheetView workbookViewId="0">
      <selection activeCell="R13" sqref="R13"/>
    </sheetView>
  </sheetViews>
  <sheetFormatPr defaultRowHeight="15"/>
  <cols>
    <col min="1" max="4" width="2" style="36" customWidth="1"/>
    <col min="5" max="5" width="2.140625" style="36" customWidth="1"/>
    <col min="6" max="6" width="3" style="150" customWidth="1"/>
    <col min="7" max="7" width="34.85546875" style="36" customWidth="1"/>
    <col min="8" max="8" width="3.85546875" style="36" customWidth="1"/>
    <col min="9" max="9" width="10" style="36" customWidth="1"/>
    <col min="10" max="10" width="11.140625" style="36" customWidth="1"/>
    <col min="11" max="11" width="11" style="36" customWidth="1"/>
    <col min="12" max="12" width="10.5703125" style="36" customWidth="1"/>
    <col min="13" max="13" width="0.140625" style="36" hidden="1" customWidth="1"/>
    <col min="14" max="14" width="6.140625" style="36" hidden="1" customWidth="1"/>
    <col min="15" max="15" width="5.5703125" style="36" hidden="1" customWidth="1"/>
    <col min="16" max="16" width="9.140625" style="22"/>
  </cols>
  <sheetData>
    <row r="1" spans="1:15">
      <c r="G1" s="1"/>
      <c r="H1" s="3"/>
      <c r="I1" s="21"/>
      <c r="J1" s="152" t="s">
        <v>0</v>
      </c>
      <c r="K1" s="152"/>
      <c r="L1" s="152"/>
      <c r="M1" s="16"/>
      <c r="N1" s="152"/>
      <c r="O1" s="152"/>
    </row>
    <row r="2" spans="1:15">
      <c r="H2" s="3"/>
      <c r="I2" s="22"/>
      <c r="J2" s="152" t="s">
        <v>1</v>
      </c>
      <c r="K2" s="152"/>
      <c r="L2" s="152"/>
      <c r="M2" s="16"/>
      <c r="N2" s="152"/>
      <c r="O2" s="152"/>
    </row>
    <row r="3" spans="1:15">
      <c r="H3" s="23"/>
      <c r="I3" s="3"/>
      <c r="J3" s="152" t="s">
        <v>2</v>
      </c>
      <c r="K3" s="152"/>
      <c r="L3" s="152"/>
      <c r="M3" s="16"/>
      <c r="N3" s="152"/>
      <c r="O3" s="152"/>
    </row>
    <row r="4" spans="1:15">
      <c r="G4" s="4" t="s">
        <v>3</v>
      </c>
      <c r="H4" s="3"/>
      <c r="I4" s="22"/>
      <c r="J4" s="152" t="s">
        <v>4</v>
      </c>
      <c r="K4" s="152"/>
      <c r="L4" s="152"/>
      <c r="M4" s="16"/>
      <c r="N4" s="152"/>
      <c r="O4" s="152"/>
    </row>
    <row r="5" spans="1:15">
      <c r="H5" s="3"/>
      <c r="I5" s="22"/>
      <c r="J5" s="152" t="s">
        <v>5</v>
      </c>
      <c r="K5" s="152"/>
      <c r="L5" s="152"/>
      <c r="M5" s="16"/>
      <c r="N5" s="152"/>
      <c r="O5" s="152"/>
    </row>
    <row r="6" spans="1:15" ht="6" customHeight="1">
      <c r="H6" s="3"/>
      <c r="I6" s="22"/>
      <c r="J6" s="152"/>
      <c r="K6" s="152"/>
      <c r="L6" s="152"/>
      <c r="M6" s="16"/>
      <c r="N6" s="152"/>
      <c r="O6" s="152"/>
    </row>
    <row r="7" spans="1:15" ht="30" customHeight="1">
      <c r="A7" s="316" t="s">
        <v>6</v>
      </c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6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317" t="s">
        <v>7</v>
      </c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16"/>
    </row>
    <row r="10" spans="1:15">
      <c r="A10" s="318" t="s">
        <v>8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16"/>
    </row>
    <row r="11" spans="1:15" ht="7.5" customHeight="1">
      <c r="A11" s="28"/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6"/>
    </row>
    <row r="12" spans="1:15" ht="15.75" customHeight="1">
      <c r="A12" s="28"/>
      <c r="B12" s="152"/>
      <c r="C12" s="152"/>
      <c r="D12" s="152"/>
      <c r="E12" s="152"/>
      <c r="F12" s="152"/>
      <c r="G12" s="323" t="s">
        <v>9</v>
      </c>
      <c r="H12" s="323"/>
      <c r="I12" s="323"/>
      <c r="J12" s="323"/>
      <c r="K12" s="323"/>
      <c r="L12" s="152"/>
      <c r="M12" s="16"/>
    </row>
    <row r="13" spans="1:15" ht="15.75" customHeight="1">
      <c r="A13" s="324" t="s">
        <v>10</v>
      </c>
      <c r="B13" s="324"/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16"/>
    </row>
    <row r="14" spans="1:15" ht="12" customHeight="1">
      <c r="G14" s="325" t="s">
        <v>11</v>
      </c>
      <c r="H14" s="325"/>
      <c r="I14" s="325"/>
      <c r="J14" s="325"/>
      <c r="K14" s="325"/>
      <c r="M14" s="16"/>
    </row>
    <row r="15" spans="1:15">
      <c r="G15" s="318" t="s">
        <v>12</v>
      </c>
      <c r="H15" s="318"/>
      <c r="I15" s="318"/>
      <c r="J15" s="318"/>
      <c r="K15" s="318"/>
    </row>
    <row r="16" spans="1:15" ht="15.75" customHeight="1">
      <c r="B16" s="324" t="s">
        <v>13</v>
      </c>
      <c r="C16" s="324"/>
      <c r="D16" s="324"/>
      <c r="E16" s="324"/>
      <c r="F16" s="324"/>
      <c r="G16" s="324"/>
      <c r="H16" s="324"/>
      <c r="I16" s="324"/>
      <c r="J16" s="324"/>
      <c r="K16" s="324"/>
      <c r="L16" s="324"/>
    </row>
    <row r="17" spans="1:13" ht="7.5" customHeight="1"/>
    <row r="18" spans="1:13" hidden="1">
      <c r="G18" s="325" t="s">
        <v>14</v>
      </c>
      <c r="H18" s="325"/>
      <c r="I18" s="325"/>
      <c r="J18" s="325"/>
      <c r="K18" s="325"/>
    </row>
    <row r="19" spans="1:13" hidden="1">
      <c r="G19" s="326" t="s">
        <v>15</v>
      </c>
      <c r="H19" s="326"/>
      <c r="I19" s="326"/>
      <c r="J19" s="326"/>
      <c r="K19" s="326"/>
    </row>
    <row r="20" spans="1:13" ht="6.75" customHeight="1">
      <c r="G20" s="152"/>
      <c r="H20" s="152"/>
      <c r="I20" s="152"/>
      <c r="J20" s="152"/>
      <c r="K20" s="152"/>
    </row>
    <row r="21" spans="1:13">
      <c r="B21" s="22"/>
      <c r="C21" s="22"/>
      <c r="D21" s="22"/>
      <c r="E21" s="327" t="s">
        <v>16</v>
      </c>
      <c r="F21" s="327"/>
      <c r="G21" s="327"/>
      <c r="H21" s="327"/>
      <c r="I21" s="327"/>
      <c r="J21" s="327"/>
      <c r="K21" s="327"/>
      <c r="L21" s="22"/>
    </row>
    <row r="22" spans="1:13" ht="15" customHeight="1">
      <c r="A22" s="328" t="s">
        <v>17</v>
      </c>
      <c r="B22" s="328"/>
      <c r="C22" s="328"/>
      <c r="D22" s="328"/>
      <c r="E22" s="328"/>
      <c r="F22" s="328"/>
      <c r="G22" s="328"/>
      <c r="H22" s="328"/>
      <c r="I22" s="328"/>
      <c r="J22" s="328"/>
      <c r="K22" s="328"/>
      <c r="L22" s="328"/>
      <c r="M22" s="30"/>
    </row>
    <row r="23" spans="1:13">
      <c r="F23" s="36"/>
      <c r="J23" s="5"/>
      <c r="K23" s="13"/>
      <c r="L23" s="6" t="s">
        <v>18</v>
      </c>
      <c r="M23" s="30"/>
    </row>
    <row r="24" spans="1:13">
      <c r="F24" s="36"/>
      <c r="J24" s="31" t="s">
        <v>19</v>
      </c>
      <c r="K24" s="23"/>
      <c r="L24" s="32"/>
      <c r="M24" s="30"/>
    </row>
    <row r="25" spans="1:13">
      <c r="E25" s="152"/>
      <c r="F25" s="151"/>
      <c r="I25" s="34"/>
      <c r="J25" s="34"/>
      <c r="K25" s="35" t="s">
        <v>20</v>
      </c>
      <c r="L25" s="32"/>
      <c r="M25" s="30"/>
    </row>
    <row r="26" spans="1:13">
      <c r="A26" s="329" t="s">
        <v>233</v>
      </c>
      <c r="B26" s="329"/>
      <c r="C26" s="329"/>
      <c r="D26" s="329"/>
      <c r="E26" s="329"/>
      <c r="F26" s="329"/>
      <c r="G26" s="329"/>
      <c r="H26" s="329"/>
      <c r="I26" s="329"/>
      <c r="K26" s="35" t="s">
        <v>21</v>
      </c>
      <c r="L26" s="37" t="s">
        <v>22</v>
      </c>
      <c r="M26" s="30"/>
    </row>
    <row r="27" spans="1:13" ht="43.5" customHeight="1">
      <c r="A27" s="329" t="s">
        <v>240</v>
      </c>
      <c r="B27" s="329"/>
      <c r="C27" s="329"/>
      <c r="D27" s="329"/>
      <c r="E27" s="329"/>
      <c r="F27" s="329"/>
      <c r="G27" s="329"/>
      <c r="H27" s="329"/>
      <c r="I27" s="329"/>
      <c r="J27" s="149" t="s">
        <v>24</v>
      </c>
      <c r="K27" s="113" t="s">
        <v>25</v>
      </c>
      <c r="L27" s="32"/>
      <c r="M27" s="30"/>
    </row>
    <row r="28" spans="1:13">
      <c r="F28" s="36"/>
      <c r="G28" s="39" t="s">
        <v>26</v>
      </c>
      <c r="H28" s="102" t="s">
        <v>245</v>
      </c>
      <c r="I28" s="103"/>
      <c r="J28" s="42"/>
      <c r="K28" s="32"/>
      <c r="L28" s="32"/>
      <c r="M28" s="30"/>
    </row>
    <row r="29" spans="1:13">
      <c r="F29" s="36"/>
      <c r="G29" s="322" t="s">
        <v>27</v>
      </c>
      <c r="H29" s="322"/>
      <c r="I29" s="114" t="s">
        <v>235</v>
      </c>
      <c r="J29" s="43" t="s">
        <v>236</v>
      </c>
      <c r="K29" s="32" t="s">
        <v>237</v>
      </c>
      <c r="L29" s="32" t="s">
        <v>237</v>
      </c>
      <c r="M29" s="30"/>
    </row>
    <row r="30" spans="1:13">
      <c r="A30" s="348" t="s">
        <v>246</v>
      </c>
      <c r="B30" s="348"/>
      <c r="C30" s="348"/>
      <c r="D30" s="348"/>
      <c r="E30" s="348"/>
      <c r="F30" s="348"/>
      <c r="G30" s="348"/>
      <c r="H30" s="348"/>
      <c r="I30" s="348"/>
      <c r="J30" s="44"/>
      <c r="K30" s="44"/>
      <c r="L30" s="45" t="s">
        <v>28</v>
      </c>
      <c r="M30" s="46"/>
    </row>
    <row r="31" spans="1:13" ht="27" customHeight="1">
      <c r="A31" s="331" t="s">
        <v>29</v>
      </c>
      <c r="B31" s="332"/>
      <c r="C31" s="332"/>
      <c r="D31" s="332"/>
      <c r="E31" s="332"/>
      <c r="F31" s="332"/>
      <c r="G31" s="335" t="s">
        <v>30</v>
      </c>
      <c r="H31" s="337" t="s">
        <v>31</v>
      </c>
      <c r="I31" s="339" t="s">
        <v>32</v>
      </c>
      <c r="J31" s="340"/>
      <c r="K31" s="341" t="s">
        <v>33</v>
      </c>
      <c r="L31" s="343" t="s">
        <v>34</v>
      </c>
      <c r="M31" s="46"/>
    </row>
    <row r="32" spans="1:13" ht="58.5" customHeight="1">
      <c r="A32" s="333"/>
      <c r="B32" s="334"/>
      <c r="C32" s="334"/>
      <c r="D32" s="334"/>
      <c r="E32" s="334"/>
      <c r="F32" s="334"/>
      <c r="G32" s="336"/>
      <c r="H32" s="338"/>
      <c r="I32" s="47" t="s">
        <v>35</v>
      </c>
      <c r="J32" s="48" t="s">
        <v>36</v>
      </c>
      <c r="K32" s="342"/>
      <c r="L32" s="344"/>
    </row>
    <row r="33" spans="1:15">
      <c r="A33" s="319" t="s">
        <v>25</v>
      </c>
      <c r="B33" s="320"/>
      <c r="C33" s="320"/>
      <c r="D33" s="320"/>
      <c r="E33" s="320"/>
      <c r="F33" s="321"/>
      <c r="G33" s="7">
        <v>2</v>
      </c>
      <c r="H33" s="8">
        <v>3</v>
      </c>
      <c r="I33" s="9" t="s">
        <v>37</v>
      </c>
      <c r="J33" s="10" t="s">
        <v>38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39</v>
      </c>
      <c r="H34" s="7">
        <v>1</v>
      </c>
      <c r="I34" s="115">
        <f>SUM(I35+I46+I65+I86+I93+I113+I139+I158+I168)</f>
        <v>10900</v>
      </c>
      <c r="J34" s="115">
        <f>SUM(J35+J46+J65+J86+J93+J113+J139+J158+J168)</f>
        <v>10900</v>
      </c>
      <c r="K34" s="116">
        <f>SUM(K35+K46+K65+K86+K93+K113+K139+K158+K168)</f>
        <v>10686.849999999999</v>
      </c>
      <c r="L34" s="115">
        <f>SUM(L35+L46+L65+L86+L93+L113+L139+L158+L168)</f>
        <v>10686.849999999999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40</v>
      </c>
      <c r="H35" s="7">
        <v>2</v>
      </c>
      <c r="I35" s="115">
        <f>SUM(I36+I42)</f>
        <v>0</v>
      </c>
      <c r="J35" s="115">
        <f>SUM(J36+J42)</f>
        <v>0</v>
      </c>
      <c r="K35" s="117">
        <f>SUM(K36+K42)</f>
        <v>0</v>
      </c>
      <c r="L35" s="118">
        <f>SUM(L36+L42)</f>
        <v>0</v>
      </c>
      <c r="M35"/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41</v>
      </c>
      <c r="H36" s="7">
        <v>3</v>
      </c>
      <c r="I36" s="115">
        <f>SUM(I37)</f>
        <v>0</v>
      </c>
      <c r="J36" s="115">
        <f>SUM(J37)</f>
        <v>0</v>
      </c>
      <c r="K36" s="116">
        <f>SUM(K37)</f>
        <v>0</v>
      </c>
      <c r="L36" s="115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41</v>
      </c>
      <c r="H37" s="7">
        <v>4</v>
      </c>
      <c r="I37" s="115">
        <f>SUM(I38+I40)</f>
        <v>0</v>
      </c>
      <c r="J37" s="115">
        <f t="shared" ref="J37:L38" si="0">SUM(J38)</f>
        <v>0</v>
      </c>
      <c r="K37" s="115">
        <f t="shared" si="0"/>
        <v>0</v>
      </c>
      <c r="L37" s="115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42</v>
      </c>
      <c r="H38" s="7">
        <v>5</v>
      </c>
      <c r="I38" s="116">
        <f>SUM(I39)</f>
        <v>0</v>
      </c>
      <c r="J38" s="116">
        <f t="shared" si="0"/>
        <v>0</v>
      </c>
      <c r="K38" s="116">
        <f t="shared" si="0"/>
        <v>0</v>
      </c>
      <c r="L38" s="116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42</v>
      </c>
      <c r="H39" s="7">
        <v>6</v>
      </c>
      <c r="I39" s="119">
        <v>0</v>
      </c>
      <c r="J39" s="120">
        <v>0</v>
      </c>
      <c r="K39" s="120">
        <v>0</v>
      </c>
      <c r="L39" s="120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43</v>
      </c>
      <c r="H40" s="7">
        <v>7</v>
      </c>
      <c r="I40" s="116">
        <f>I41</f>
        <v>0</v>
      </c>
      <c r="J40" s="116">
        <f>J41</f>
        <v>0</v>
      </c>
      <c r="K40" s="116">
        <f>K41</f>
        <v>0</v>
      </c>
      <c r="L40" s="116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43</v>
      </c>
      <c r="H41" s="7">
        <v>8</v>
      </c>
      <c r="I41" s="120">
        <v>0</v>
      </c>
      <c r="J41" s="121">
        <v>0</v>
      </c>
      <c r="K41" s="120">
        <v>0</v>
      </c>
      <c r="L41" s="121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44</v>
      </c>
      <c r="H42" s="7">
        <v>9</v>
      </c>
      <c r="I42" s="116">
        <f t="shared" ref="I42:L44" si="1">I43</f>
        <v>0</v>
      </c>
      <c r="J42" s="115">
        <f t="shared" si="1"/>
        <v>0</v>
      </c>
      <c r="K42" s="116">
        <f t="shared" si="1"/>
        <v>0</v>
      </c>
      <c r="L42" s="115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44</v>
      </c>
      <c r="H43" s="7">
        <v>10</v>
      </c>
      <c r="I43" s="116">
        <f t="shared" si="1"/>
        <v>0</v>
      </c>
      <c r="J43" s="115">
        <f t="shared" si="1"/>
        <v>0</v>
      </c>
      <c r="K43" s="115">
        <f t="shared" si="1"/>
        <v>0</v>
      </c>
      <c r="L43" s="115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44</v>
      </c>
      <c r="H44" s="7">
        <v>11</v>
      </c>
      <c r="I44" s="115">
        <f t="shared" si="1"/>
        <v>0</v>
      </c>
      <c r="J44" s="115">
        <f t="shared" si="1"/>
        <v>0</v>
      </c>
      <c r="K44" s="115">
        <f t="shared" si="1"/>
        <v>0</v>
      </c>
      <c r="L44" s="115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44</v>
      </c>
      <c r="H45" s="7">
        <v>12</v>
      </c>
      <c r="I45" s="121">
        <v>0</v>
      </c>
      <c r="J45" s="120">
        <v>0</v>
      </c>
      <c r="K45" s="120">
        <v>0</v>
      </c>
      <c r="L45" s="120">
        <v>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45</v>
      </c>
      <c r="H46" s="7">
        <v>13</v>
      </c>
      <c r="I46" s="122">
        <f t="shared" ref="I46:L48" si="2">I47</f>
        <v>10900</v>
      </c>
      <c r="J46" s="123">
        <f t="shared" si="2"/>
        <v>10900</v>
      </c>
      <c r="K46" s="122">
        <f t="shared" si="2"/>
        <v>10686.849999999999</v>
      </c>
      <c r="L46" s="122">
        <f t="shared" si="2"/>
        <v>10686.849999999999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45</v>
      </c>
      <c r="H47" s="7">
        <v>14</v>
      </c>
      <c r="I47" s="115">
        <f t="shared" si="2"/>
        <v>10900</v>
      </c>
      <c r="J47" s="116">
        <f t="shared" si="2"/>
        <v>10900</v>
      </c>
      <c r="K47" s="115">
        <f t="shared" si="2"/>
        <v>10686.849999999999</v>
      </c>
      <c r="L47" s="116">
        <f t="shared" si="2"/>
        <v>10686.849999999999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45</v>
      </c>
      <c r="H48" s="7">
        <v>15</v>
      </c>
      <c r="I48" s="115">
        <f t="shared" si="2"/>
        <v>10900</v>
      </c>
      <c r="J48" s="116">
        <f t="shared" si="2"/>
        <v>10900</v>
      </c>
      <c r="K48" s="118">
        <f t="shared" si="2"/>
        <v>10686.849999999999</v>
      </c>
      <c r="L48" s="118">
        <f t="shared" si="2"/>
        <v>10686.849999999999</v>
      </c>
    </row>
    <row r="49" spans="1:13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45</v>
      </c>
      <c r="H49" s="7">
        <v>16</v>
      </c>
      <c r="I49" s="124">
        <f>SUM(I50:I64)</f>
        <v>10900</v>
      </c>
      <c r="J49" s="124">
        <f>SUM(J50:J64)</f>
        <v>10900</v>
      </c>
      <c r="K49" s="125">
        <f>SUM(K50:K64)</f>
        <v>10686.849999999999</v>
      </c>
      <c r="L49" s="125">
        <f>SUM(L50:L64)</f>
        <v>10686.849999999999</v>
      </c>
    </row>
    <row r="50" spans="1:13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46</v>
      </c>
      <c r="H50" s="7">
        <v>17</v>
      </c>
      <c r="I50" s="120">
        <v>0</v>
      </c>
      <c r="J50" s="120">
        <v>0</v>
      </c>
      <c r="K50" s="120">
        <v>0</v>
      </c>
      <c r="L50" s="120">
        <v>0</v>
      </c>
    </row>
    <row r="51" spans="1:13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47</v>
      </c>
      <c r="H51" s="7">
        <v>18</v>
      </c>
      <c r="I51" s="120">
        <v>0</v>
      </c>
      <c r="J51" s="120">
        <v>0</v>
      </c>
      <c r="K51" s="120">
        <v>0</v>
      </c>
      <c r="L51" s="120">
        <v>0</v>
      </c>
      <c r="M51"/>
    </row>
    <row r="52" spans="1:13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48</v>
      </c>
      <c r="H52" s="7">
        <v>19</v>
      </c>
      <c r="I52" s="120">
        <v>0</v>
      </c>
      <c r="J52" s="120">
        <v>0</v>
      </c>
      <c r="K52" s="120">
        <v>0</v>
      </c>
      <c r="L52" s="120">
        <v>0</v>
      </c>
      <c r="M52"/>
    </row>
    <row r="53" spans="1:13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49</v>
      </c>
      <c r="H53" s="7">
        <v>20</v>
      </c>
      <c r="I53" s="120">
        <v>0</v>
      </c>
      <c r="J53" s="120">
        <v>0</v>
      </c>
      <c r="K53" s="120">
        <v>0</v>
      </c>
      <c r="L53" s="120">
        <v>0</v>
      </c>
      <c r="M53"/>
    </row>
    <row r="54" spans="1:13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50</v>
      </c>
      <c r="H54" s="7">
        <v>21</v>
      </c>
      <c r="I54" s="120">
        <v>0</v>
      </c>
      <c r="J54" s="120">
        <v>0</v>
      </c>
      <c r="K54" s="120">
        <v>0</v>
      </c>
      <c r="L54" s="120">
        <v>0</v>
      </c>
      <c r="M54"/>
    </row>
    <row r="55" spans="1:13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51</v>
      </c>
      <c r="H55" s="7">
        <v>22</v>
      </c>
      <c r="I55" s="121">
        <v>0</v>
      </c>
      <c r="J55" s="120">
        <v>0</v>
      </c>
      <c r="K55" s="120">
        <v>0</v>
      </c>
      <c r="L55" s="120">
        <v>0</v>
      </c>
    </row>
    <row r="56" spans="1:13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52</v>
      </c>
      <c r="H56" s="7">
        <v>23</v>
      </c>
      <c r="I56" s="126">
        <v>0</v>
      </c>
      <c r="J56" s="120">
        <v>0</v>
      </c>
      <c r="K56" s="120">
        <v>0</v>
      </c>
      <c r="L56" s="120">
        <v>0</v>
      </c>
      <c r="M56"/>
    </row>
    <row r="57" spans="1:13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53</v>
      </c>
      <c r="H57" s="7">
        <v>24</v>
      </c>
      <c r="I57" s="121">
        <v>0</v>
      </c>
      <c r="J57" s="121">
        <v>0</v>
      </c>
      <c r="K57" s="121">
        <v>0</v>
      </c>
      <c r="L57" s="121">
        <v>0</v>
      </c>
      <c r="M57"/>
    </row>
    <row r="58" spans="1:13" ht="25.5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54</v>
      </c>
      <c r="H58" s="7">
        <v>25</v>
      </c>
      <c r="I58" s="121">
        <v>9500</v>
      </c>
      <c r="J58" s="120">
        <v>9500</v>
      </c>
      <c r="K58" s="120">
        <v>9416.3799999999992</v>
      </c>
      <c r="L58" s="120">
        <v>9416.3799999999992</v>
      </c>
      <c r="M58"/>
    </row>
    <row r="59" spans="1:13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55</v>
      </c>
      <c r="H59" s="7">
        <v>26</v>
      </c>
      <c r="I59" s="121">
        <v>0</v>
      </c>
      <c r="J59" s="120">
        <v>0</v>
      </c>
      <c r="K59" s="120">
        <v>0</v>
      </c>
      <c r="L59" s="120">
        <v>0</v>
      </c>
    </row>
    <row r="60" spans="1:13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56</v>
      </c>
      <c r="H60" s="7">
        <v>27</v>
      </c>
      <c r="I60" s="121">
        <v>0</v>
      </c>
      <c r="J60" s="121">
        <v>0</v>
      </c>
      <c r="K60" s="121">
        <v>0</v>
      </c>
      <c r="L60" s="121">
        <v>0</v>
      </c>
      <c r="M60"/>
    </row>
    <row r="61" spans="1:13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57</v>
      </c>
      <c r="H61" s="7">
        <v>28</v>
      </c>
      <c r="I61" s="121">
        <v>0</v>
      </c>
      <c r="J61" s="120">
        <v>0</v>
      </c>
      <c r="K61" s="120">
        <v>0</v>
      </c>
      <c r="L61" s="120">
        <v>0</v>
      </c>
    </row>
    <row r="62" spans="1:13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58</v>
      </c>
      <c r="H62" s="7">
        <v>29</v>
      </c>
      <c r="I62" s="121">
        <v>0</v>
      </c>
      <c r="J62" s="120">
        <v>0</v>
      </c>
      <c r="K62" s="120">
        <v>0</v>
      </c>
      <c r="L62" s="120">
        <v>0</v>
      </c>
      <c r="M62"/>
    </row>
    <row r="63" spans="1:13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59</v>
      </c>
      <c r="H63" s="7">
        <v>30</v>
      </c>
      <c r="I63" s="121">
        <v>0</v>
      </c>
      <c r="J63" s="120">
        <v>0</v>
      </c>
      <c r="K63" s="120">
        <v>0</v>
      </c>
      <c r="L63" s="120">
        <v>0</v>
      </c>
    </row>
    <row r="64" spans="1:13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60</v>
      </c>
      <c r="H64" s="7">
        <v>31</v>
      </c>
      <c r="I64" s="121">
        <v>1400</v>
      </c>
      <c r="J64" s="120">
        <v>1400</v>
      </c>
      <c r="K64" s="120">
        <v>1270.47</v>
      </c>
      <c r="L64" s="120">
        <v>1270.47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61</v>
      </c>
      <c r="H65" s="7">
        <v>32</v>
      </c>
      <c r="I65" s="122">
        <f>I66+I82</f>
        <v>0</v>
      </c>
      <c r="J65" s="122">
        <f>J66+J82</f>
        <v>0</v>
      </c>
      <c r="K65" s="122">
        <f>K66+K82</f>
        <v>0</v>
      </c>
      <c r="L65" s="122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62</v>
      </c>
      <c r="H66" s="7">
        <v>33</v>
      </c>
      <c r="I66" s="115">
        <f>SUM(I67+I72+I77)</f>
        <v>0</v>
      </c>
      <c r="J66" s="127">
        <f>SUM(J67+J72+J77)</f>
        <v>0</v>
      </c>
      <c r="K66" s="116">
        <f>SUM(K67+K72+K77)</f>
        <v>0</v>
      </c>
      <c r="L66" s="115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63</v>
      </c>
      <c r="H67" s="7">
        <v>34</v>
      </c>
      <c r="I67" s="115">
        <f>I68</f>
        <v>0</v>
      </c>
      <c r="J67" s="127">
        <f>J68</f>
        <v>0</v>
      </c>
      <c r="K67" s="116">
        <f>K68</f>
        <v>0</v>
      </c>
      <c r="L67" s="115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63</v>
      </c>
      <c r="H68" s="7">
        <v>35</v>
      </c>
      <c r="I68" s="115">
        <f>SUM(I69:I71)</f>
        <v>0</v>
      </c>
      <c r="J68" s="127">
        <f>SUM(J69:J71)</f>
        <v>0</v>
      </c>
      <c r="K68" s="116">
        <f>SUM(K69:K71)</f>
        <v>0</v>
      </c>
      <c r="L68" s="115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64</v>
      </c>
      <c r="H69" s="7">
        <v>36</v>
      </c>
      <c r="I69" s="121">
        <v>0</v>
      </c>
      <c r="J69" s="121">
        <v>0</v>
      </c>
      <c r="K69" s="121">
        <v>0</v>
      </c>
      <c r="L69" s="121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65</v>
      </c>
      <c r="H70" s="7">
        <v>37</v>
      </c>
      <c r="I70" s="119">
        <v>0</v>
      </c>
      <c r="J70" s="119">
        <v>0</v>
      </c>
      <c r="K70" s="119">
        <v>0</v>
      </c>
      <c r="L70" s="119">
        <v>0</v>
      </c>
      <c r="M70"/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66</v>
      </c>
      <c r="H71" s="7">
        <v>38</v>
      </c>
      <c r="I71" s="121">
        <v>0</v>
      </c>
      <c r="J71" s="121">
        <v>0</v>
      </c>
      <c r="K71" s="121">
        <v>0</v>
      </c>
      <c r="L71" s="121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67</v>
      </c>
      <c r="H72" s="7">
        <v>39</v>
      </c>
      <c r="I72" s="122">
        <f>I73</f>
        <v>0</v>
      </c>
      <c r="J72" s="128">
        <f>J73</f>
        <v>0</v>
      </c>
      <c r="K72" s="123">
        <f>K73</f>
        <v>0</v>
      </c>
      <c r="L72" s="123">
        <f>L73</f>
        <v>0</v>
      </c>
      <c r="M72"/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67</v>
      </c>
      <c r="H73" s="7">
        <v>40</v>
      </c>
      <c r="I73" s="118">
        <f>SUM(I74:I76)</f>
        <v>0</v>
      </c>
      <c r="J73" s="129">
        <f>SUM(J74:J76)</f>
        <v>0</v>
      </c>
      <c r="K73" s="117">
        <f>SUM(K74:K76)</f>
        <v>0</v>
      </c>
      <c r="L73" s="116">
        <f>SUM(L74:L76)</f>
        <v>0</v>
      </c>
      <c r="M73"/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64</v>
      </c>
      <c r="H74" s="7">
        <v>41</v>
      </c>
      <c r="I74" s="121">
        <v>0</v>
      </c>
      <c r="J74" s="121">
        <v>0</v>
      </c>
      <c r="K74" s="121">
        <v>0</v>
      </c>
      <c r="L74" s="121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65</v>
      </c>
      <c r="H75" s="7">
        <v>42</v>
      </c>
      <c r="I75" s="121">
        <v>0</v>
      </c>
      <c r="J75" s="121">
        <v>0</v>
      </c>
      <c r="K75" s="121">
        <v>0</v>
      </c>
      <c r="L75" s="121">
        <v>0</v>
      </c>
      <c r="M75"/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66</v>
      </c>
      <c r="H76" s="7">
        <v>43</v>
      </c>
      <c r="I76" s="121">
        <v>0</v>
      </c>
      <c r="J76" s="121">
        <v>0</v>
      </c>
      <c r="K76" s="121">
        <v>0</v>
      </c>
      <c r="L76" s="121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68</v>
      </c>
      <c r="H77" s="7">
        <v>44</v>
      </c>
      <c r="I77" s="115">
        <f>I78</f>
        <v>0</v>
      </c>
      <c r="J77" s="127">
        <f>J78</f>
        <v>0</v>
      </c>
      <c r="K77" s="116">
        <f>K78</f>
        <v>0</v>
      </c>
      <c r="L77" s="116">
        <f>L78</f>
        <v>0</v>
      </c>
      <c r="M77"/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69</v>
      </c>
      <c r="H78" s="7">
        <v>45</v>
      </c>
      <c r="I78" s="115">
        <f>SUM(I79:I81)</f>
        <v>0</v>
      </c>
      <c r="J78" s="127">
        <f>SUM(J79:J81)</f>
        <v>0</v>
      </c>
      <c r="K78" s="116">
        <f>SUM(K79:K81)</f>
        <v>0</v>
      </c>
      <c r="L78" s="116">
        <f>SUM(L79:L81)</f>
        <v>0</v>
      </c>
      <c r="M78"/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70</v>
      </c>
      <c r="H79" s="7">
        <v>46</v>
      </c>
      <c r="I79" s="119">
        <v>0</v>
      </c>
      <c r="J79" s="119">
        <v>0</v>
      </c>
      <c r="K79" s="119">
        <v>0</v>
      </c>
      <c r="L79" s="119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71</v>
      </c>
      <c r="H80" s="7">
        <v>47</v>
      </c>
      <c r="I80" s="121">
        <v>0</v>
      </c>
      <c r="J80" s="121">
        <v>0</v>
      </c>
      <c r="K80" s="121">
        <v>0</v>
      </c>
      <c r="L80" s="121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72</v>
      </c>
      <c r="H81" s="7">
        <v>48</v>
      </c>
      <c r="I81" s="119">
        <v>0</v>
      </c>
      <c r="J81" s="119">
        <v>0</v>
      </c>
      <c r="K81" s="119">
        <v>0</v>
      </c>
      <c r="L81" s="119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73</v>
      </c>
      <c r="H82" s="7">
        <v>49</v>
      </c>
      <c r="I82" s="115">
        <f t="shared" ref="I82:L83" si="3">I83</f>
        <v>0</v>
      </c>
      <c r="J82" s="115">
        <f t="shared" si="3"/>
        <v>0</v>
      </c>
      <c r="K82" s="115">
        <f t="shared" si="3"/>
        <v>0</v>
      </c>
      <c r="L82" s="115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73</v>
      </c>
      <c r="H83" s="7">
        <v>50</v>
      </c>
      <c r="I83" s="115">
        <f t="shared" si="3"/>
        <v>0</v>
      </c>
      <c r="J83" s="115">
        <f t="shared" si="3"/>
        <v>0</v>
      </c>
      <c r="K83" s="115">
        <f t="shared" si="3"/>
        <v>0</v>
      </c>
      <c r="L83" s="115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73</v>
      </c>
      <c r="H84" s="7">
        <v>51</v>
      </c>
      <c r="I84" s="115">
        <f>SUM(I85)</f>
        <v>0</v>
      </c>
      <c r="J84" s="115">
        <f>SUM(J85)</f>
        <v>0</v>
      </c>
      <c r="K84" s="115">
        <f>SUM(K85)</f>
        <v>0</v>
      </c>
      <c r="L84" s="115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73</v>
      </c>
      <c r="H85" s="7">
        <v>52</v>
      </c>
      <c r="I85" s="121">
        <v>0</v>
      </c>
      <c r="J85" s="121">
        <v>0</v>
      </c>
      <c r="K85" s="121">
        <v>0</v>
      </c>
      <c r="L85" s="121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74</v>
      </c>
      <c r="H86" s="7">
        <v>53</v>
      </c>
      <c r="I86" s="115">
        <f t="shared" ref="I86:L88" si="4">I87</f>
        <v>0</v>
      </c>
      <c r="J86" s="127">
        <f t="shared" si="4"/>
        <v>0</v>
      </c>
      <c r="K86" s="116">
        <f t="shared" si="4"/>
        <v>0</v>
      </c>
      <c r="L86" s="116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75</v>
      </c>
      <c r="H87" s="7">
        <v>54</v>
      </c>
      <c r="I87" s="115">
        <f t="shared" si="4"/>
        <v>0</v>
      </c>
      <c r="J87" s="127">
        <f t="shared" si="4"/>
        <v>0</v>
      </c>
      <c r="K87" s="116">
        <f t="shared" si="4"/>
        <v>0</v>
      </c>
      <c r="L87" s="116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75</v>
      </c>
      <c r="H88" s="7">
        <v>55</v>
      </c>
      <c r="I88" s="115">
        <f t="shared" si="4"/>
        <v>0</v>
      </c>
      <c r="J88" s="127">
        <f t="shared" si="4"/>
        <v>0</v>
      </c>
      <c r="K88" s="116">
        <f t="shared" si="4"/>
        <v>0</v>
      </c>
      <c r="L88" s="116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75</v>
      </c>
      <c r="H89" s="7">
        <v>56</v>
      </c>
      <c r="I89" s="115">
        <f>SUM(I90:I92)</f>
        <v>0</v>
      </c>
      <c r="J89" s="127">
        <f>SUM(J90:J92)</f>
        <v>0</v>
      </c>
      <c r="K89" s="116">
        <f>SUM(K90:K92)</f>
        <v>0</v>
      </c>
      <c r="L89" s="116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76</v>
      </c>
      <c r="H90" s="7">
        <v>57</v>
      </c>
      <c r="I90" s="121">
        <v>0</v>
      </c>
      <c r="J90" s="121">
        <v>0</v>
      </c>
      <c r="K90" s="121">
        <v>0</v>
      </c>
      <c r="L90" s="121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77</v>
      </c>
      <c r="H91" s="7">
        <v>58</v>
      </c>
      <c r="I91" s="121">
        <v>0</v>
      </c>
      <c r="J91" s="121">
        <v>0</v>
      </c>
      <c r="K91" s="121">
        <v>0</v>
      </c>
      <c r="L91" s="121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78</v>
      </c>
      <c r="H92" s="7">
        <v>59</v>
      </c>
      <c r="I92" s="121">
        <v>0</v>
      </c>
      <c r="J92" s="121">
        <v>0</v>
      </c>
      <c r="K92" s="121">
        <v>0</v>
      </c>
      <c r="L92" s="121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79</v>
      </c>
      <c r="H93" s="7">
        <v>60</v>
      </c>
      <c r="I93" s="115">
        <f>SUM(I94+I99+I104)</f>
        <v>0</v>
      </c>
      <c r="J93" s="127">
        <f>SUM(J94+J99+J104)</f>
        <v>0</v>
      </c>
      <c r="K93" s="116">
        <f>SUM(K94+K99+K104)</f>
        <v>0</v>
      </c>
      <c r="L93" s="116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80</v>
      </c>
      <c r="H94" s="7">
        <v>61</v>
      </c>
      <c r="I94" s="122">
        <f t="shared" ref="I94:L95" si="5">I95</f>
        <v>0</v>
      </c>
      <c r="J94" s="128">
        <f t="shared" si="5"/>
        <v>0</v>
      </c>
      <c r="K94" s="123">
        <f t="shared" si="5"/>
        <v>0</v>
      </c>
      <c r="L94" s="123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80</v>
      </c>
      <c r="H95" s="7">
        <v>62</v>
      </c>
      <c r="I95" s="115">
        <f t="shared" si="5"/>
        <v>0</v>
      </c>
      <c r="J95" s="127">
        <f t="shared" si="5"/>
        <v>0</v>
      </c>
      <c r="K95" s="116">
        <f t="shared" si="5"/>
        <v>0</v>
      </c>
      <c r="L95" s="116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80</v>
      </c>
      <c r="H96" s="7">
        <v>63</v>
      </c>
      <c r="I96" s="115">
        <f>SUM(I97:I98)</f>
        <v>0</v>
      </c>
      <c r="J96" s="127">
        <f>SUM(J97:J98)</f>
        <v>0</v>
      </c>
      <c r="K96" s="116">
        <f>SUM(K97:K98)</f>
        <v>0</v>
      </c>
      <c r="L96" s="116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81</v>
      </c>
      <c r="H97" s="7">
        <v>64</v>
      </c>
      <c r="I97" s="121">
        <v>0</v>
      </c>
      <c r="J97" s="121">
        <v>0</v>
      </c>
      <c r="K97" s="121">
        <v>0</v>
      </c>
      <c r="L97" s="121">
        <v>0</v>
      </c>
      <c r="M97"/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82</v>
      </c>
      <c r="H98" s="7">
        <v>65</v>
      </c>
      <c r="I98" s="121">
        <v>0</v>
      </c>
      <c r="J98" s="121">
        <v>0</v>
      </c>
      <c r="K98" s="121">
        <v>0</v>
      </c>
      <c r="L98" s="121">
        <v>0</v>
      </c>
      <c r="M98"/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83</v>
      </c>
      <c r="H99" s="7">
        <v>66</v>
      </c>
      <c r="I99" s="115">
        <f t="shared" ref="I99:L100" si="6">I100</f>
        <v>0</v>
      </c>
      <c r="J99" s="127">
        <f t="shared" si="6"/>
        <v>0</v>
      </c>
      <c r="K99" s="116">
        <f t="shared" si="6"/>
        <v>0</v>
      </c>
      <c r="L99" s="115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83</v>
      </c>
      <c r="H100" s="7">
        <v>67</v>
      </c>
      <c r="I100" s="115">
        <f t="shared" si="6"/>
        <v>0</v>
      </c>
      <c r="J100" s="127">
        <f t="shared" si="6"/>
        <v>0</v>
      </c>
      <c r="K100" s="116">
        <f t="shared" si="6"/>
        <v>0</v>
      </c>
      <c r="L100" s="115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83</v>
      </c>
      <c r="H101" s="7">
        <v>68</v>
      </c>
      <c r="I101" s="115">
        <f>SUM(I102:I103)</f>
        <v>0</v>
      </c>
      <c r="J101" s="127">
        <f>SUM(J102:J103)</f>
        <v>0</v>
      </c>
      <c r="K101" s="116">
        <f>SUM(K102:K103)</f>
        <v>0</v>
      </c>
      <c r="L101" s="115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84</v>
      </c>
      <c r="H102" s="7">
        <v>69</v>
      </c>
      <c r="I102" s="121">
        <v>0</v>
      </c>
      <c r="J102" s="121">
        <v>0</v>
      </c>
      <c r="K102" s="121">
        <v>0</v>
      </c>
      <c r="L102" s="121">
        <v>0</v>
      </c>
      <c r="M102"/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85</v>
      </c>
      <c r="H103" s="7">
        <v>70</v>
      </c>
      <c r="I103" s="121">
        <v>0</v>
      </c>
      <c r="J103" s="121">
        <v>0</v>
      </c>
      <c r="K103" s="121">
        <v>0</v>
      </c>
      <c r="L103" s="121">
        <v>0</v>
      </c>
      <c r="M103"/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86</v>
      </c>
      <c r="H104" s="7">
        <v>71</v>
      </c>
      <c r="I104" s="115">
        <f>I105+I109</f>
        <v>0</v>
      </c>
      <c r="J104" s="115">
        <f>J105+J109</f>
        <v>0</v>
      </c>
      <c r="K104" s="115">
        <f>K105+K109</f>
        <v>0</v>
      </c>
      <c r="L104" s="115">
        <f>L105+L109</f>
        <v>0</v>
      </c>
      <c r="M104"/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87</v>
      </c>
      <c r="H105" s="7">
        <v>72</v>
      </c>
      <c r="I105" s="115">
        <f>I106</f>
        <v>0</v>
      </c>
      <c r="J105" s="127">
        <f>J106</f>
        <v>0</v>
      </c>
      <c r="K105" s="116">
        <f>K106</f>
        <v>0</v>
      </c>
      <c r="L105" s="115">
        <f>L106</f>
        <v>0</v>
      </c>
      <c r="M105"/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87</v>
      </c>
      <c r="H106" s="7">
        <v>73</v>
      </c>
      <c r="I106" s="118">
        <f>SUM(I107:I108)</f>
        <v>0</v>
      </c>
      <c r="J106" s="129">
        <f>SUM(J107:J108)</f>
        <v>0</v>
      </c>
      <c r="K106" s="117">
        <f>SUM(K107:K108)</f>
        <v>0</v>
      </c>
      <c r="L106" s="118">
        <f>SUM(L107:L108)</f>
        <v>0</v>
      </c>
      <c r="M106"/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87</v>
      </c>
      <c r="H107" s="7">
        <v>74</v>
      </c>
      <c r="I107" s="121">
        <v>0</v>
      </c>
      <c r="J107" s="121">
        <v>0</v>
      </c>
      <c r="K107" s="121">
        <v>0</v>
      </c>
      <c r="L107" s="121">
        <v>0</v>
      </c>
      <c r="M107"/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88</v>
      </c>
      <c r="H108" s="7">
        <v>75</v>
      </c>
      <c r="I108" s="121">
        <v>0</v>
      </c>
      <c r="J108" s="121">
        <v>0</v>
      </c>
      <c r="K108" s="121">
        <v>0</v>
      </c>
      <c r="L108" s="121">
        <v>0</v>
      </c>
      <c r="M108"/>
      <c r="S108" s="146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89</v>
      </c>
      <c r="H109" s="7">
        <v>76</v>
      </c>
      <c r="I109" s="116">
        <f>I110</f>
        <v>0</v>
      </c>
      <c r="J109" s="115">
        <f>J110</f>
        <v>0</v>
      </c>
      <c r="K109" s="115">
        <f>K110</f>
        <v>0</v>
      </c>
      <c r="L109" s="115">
        <f>L110</f>
        <v>0</v>
      </c>
      <c r="M109"/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89</v>
      </c>
      <c r="H110" s="7">
        <v>77</v>
      </c>
      <c r="I110" s="118">
        <f>SUM(I111:I112)</f>
        <v>0</v>
      </c>
      <c r="J110" s="118">
        <f>SUM(J111:J112)</f>
        <v>0</v>
      </c>
      <c r="K110" s="118">
        <f>SUM(K111:K112)</f>
        <v>0</v>
      </c>
      <c r="L110" s="118">
        <f>SUM(L111:L112)</f>
        <v>0</v>
      </c>
      <c r="M110"/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89</v>
      </c>
      <c r="H111" s="7">
        <v>78</v>
      </c>
      <c r="I111" s="121">
        <v>0</v>
      </c>
      <c r="J111" s="121">
        <v>0</v>
      </c>
      <c r="K111" s="121">
        <v>0</v>
      </c>
      <c r="L111" s="121">
        <v>0</v>
      </c>
      <c r="M111"/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90</v>
      </c>
      <c r="H112" s="7">
        <v>79</v>
      </c>
      <c r="I112" s="121">
        <v>0</v>
      </c>
      <c r="J112" s="121">
        <v>0</v>
      </c>
      <c r="K112" s="121">
        <v>0</v>
      </c>
      <c r="L112" s="121">
        <v>0</v>
      </c>
    </row>
    <row r="113" spans="1:13" hidden="1">
      <c r="A113" s="83">
        <v>2</v>
      </c>
      <c r="B113" s="49">
        <v>6</v>
      </c>
      <c r="C113" s="50"/>
      <c r="D113" s="51"/>
      <c r="E113" s="49"/>
      <c r="F113" s="85"/>
      <c r="G113" s="88" t="s">
        <v>91</v>
      </c>
      <c r="H113" s="7">
        <v>80</v>
      </c>
      <c r="I113" s="115">
        <f>SUM(I114+I119+I123+I127+I131+I135)</f>
        <v>0</v>
      </c>
      <c r="J113" s="115">
        <f>SUM(J114+J119+J123+J127+J131+J135)</f>
        <v>0</v>
      </c>
      <c r="K113" s="115">
        <f>SUM(K114+K119+K123+K127+K131+K135)</f>
        <v>0</v>
      </c>
      <c r="L113" s="115">
        <f>SUM(L114+L119+L123+L127+L131+L135)</f>
        <v>0</v>
      </c>
    </row>
    <row r="114" spans="1:13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92</v>
      </c>
      <c r="H114" s="7">
        <v>81</v>
      </c>
      <c r="I114" s="118">
        <f t="shared" ref="I114:L115" si="7">I115</f>
        <v>0</v>
      </c>
      <c r="J114" s="129">
        <f t="shared" si="7"/>
        <v>0</v>
      </c>
      <c r="K114" s="117">
        <f t="shared" si="7"/>
        <v>0</v>
      </c>
      <c r="L114" s="118">
        <f t="shared" si="7"/>
        <v>0</v>
      </c>
    </row>
    <row r="115" spans="1:13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92</v>
      </c>
      <c r="H115" s="7">
        <v>82</v>
      </c>
      <c r="I115" s="115">
        <f t="shared" si="7"/>
        <v>0</v>
      </c>
      <c r="J115" s="127">
        <f t="shared" si="7"/>
        <v>0</v>
      </c>
      <c r="K115" s="116">
        <f t="shared" si="7"/>
        <v>0</v>
      </c>
      <c r="L115" s="115">
        <f t="shared" si="7"/>
        <v>0</v>
      </c>
    </row>
    <row r="116" spans="1:13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92</v>
      </c>
      <c r="H116" s="7">
        <v>83</v>
      </c>
      <c r="I116" s="115">
        <f>SUM(I117:I118)</f>
        <v>0</v>
      </c>
      <c r="J116" s="127">
        <f>SUM(J117:J118)</f>
        <v>0</v>
      </c>
      <c r="K116" s="116">
        <f>SUM(K117:K118)</f>
        <v>0</v>
      </c>
      <c r="L116" s="115">
        <f>SUM(L117:L118)</f>
        <v>0</v>
      </c>
    </row>
    <row r="117" spans="1:13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93</v>
      </c>
      <c r="H117" s="7">
        <v>84</v>
      </c>
      <c r="I117" s="121">
        <v>0</v>
      </c>
      <c r="J117" s="121">
        <v>0</v>
      </c>
      <c r="K117" s="121">
        <v>0</v>
      </c>
      <c r="L117" s="121">
        <v>0</v>
      </c>
    </row>
    <row r="118" spans="1:13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94</v>
      </c>
      <c r="H118" s="7">
        <v>85</v>
      </c>
      <c r="I118" s="119">
        <v>0</v>
      </c>
      <c r="J118" s="119">
        <v>0</v>
      </c>
      <c r="K118" s="119">
        <v>0</v>
      </c>
      <c r="L118" s="119">
        <v>0</v>
      </c>
    </row>
    <row r="119" spans="1:13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95</v>
      </c>
      <c r="H119" s="7">
        <v>86</v>
      </c>
      <c r="I119" s="115">
        <f t="shared" ref="I119:L121" si="8">I120</f>
        <v>0</v>
      </c>
      <c r="J119" s="127">
        <f t="shared" si="8"/>
        <v>0</v>
      </c>
      <c r="K119" s="116">
        <f t="shared" si="8"/>
        <v>0</v>
      </c>
      <c r="L119" s="115">
        <f t="shared" si="8"/>
        <v>0</v>
      </c>
      <c r="M119"/>
    </row>
    <row r="120" spans="1:13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95</v>
      </c>
      <c r="H120" s="7">
        <v>87</v>
      </c>
      <c r="I120" s="115">
        <f t="shared" si="8"/>
        <v>0</v>
      </c>
      <c r="J120" s="127">
        <f t="shared" si="8"/>
        <v>0</v>
      </c>
      <c r="K120" s="116">
        <f t="shared" si="8"/>
        <v>0</v>
      </c>
      <c r="L120" s="115">
        <f t="shared" si="8"/>
        <v>0</v>
      </c>
      <c r="M120"/>
    </row>
    <row r="121" spans="1:13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95</v>
      </c>
      <c r="H121" s="7">
        <v>88</v>
      </c>
      <c r="I121" s="130">
        <f t="shared" si="8"/>
        <v>0</v>
      </c>
      <c r="J121" s="131">
        <f t="shared" si="8"/>
        <v>0</v>
      </c>
      <c r="K121" s="132">
        <f t="shared" si="8"/>
        <v>0</v>
      </c>
      <c r="L121" s="130">
        <f t="shared" si="8"/>
        <v>0</v>
      </c>
      <c r="M121"/>
    </row>
    <row r="122" spans="1:13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95</v>
      </c>
      <c r="H122" s="7">
        <v>89</v>
      </c>
      <c r="I122" s="121">
        <v>0</v>
      </c>
      <c r="J122" s="121">
        <v>0</v>
      </c>
      <c r="K122" s="121">
        <v>0</v>
      </c>
      <c r="L122" s="121">
        <v>0</v>
      </c>
      <c r="M122"/>
    </row>
    <row r="123" spans="1:13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96</v>
      </c>
      <c r="H123" s="7">
        <v>90</v>
      </c>
      <c r="I123" s="122">
        <f t="shared" ref="I123:L125" si="9">I124</f>
        <v>0</v>
      </c>
      <c r="J123" s="128">
        <f t="shared" si="9"/>
        <v>0</v>
      </c>
      <c r="K123" s="123">
        <f t="shared" si="9"/>
        <v>0</v>
      </c>
      <c r="L123" s="122">
        <f t="shared" si="9"/>
        <v>0</v>
      </c>
      <c r="M123"/>
    </row>
    <row r="124" spans="1:13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96</v>
      </c>
      <c r="H124" s="7">
        <v>91</v>
      </c>
      <c r="I124" s="115">
        <f t="shared" si="9"/>
        <v>0</v>
      </c>
      <c r="J124" s="127">
        <f t="shared" si="9"/>
        <v>0</v>
      </c>
      <c r="K124" s="116">
        <f t="shared" si="9"/>
        <v>0</v>
      </c>
      <c r="L124" s="115">
        <f t="shared" si="9"/>
        <v>0</v>
      </c>
      <c r="M124"/>
    </row>
    <row r="125" spans="1:13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96</v>
      </c>
      <c r="H125" s="7">
        <v>92</v>
      </c>
      <c r="I125" s="115">
        <f t="shared" si="9"/>
        <v>0</v>
      </c>
      <c r="J125" s="127">
        <f t="shared" si="9"/>
        <v>0</v>
      </c>
      <c r="K125" s="116">
        <f t="shared" si="9"/>
        <v>0</v>
      </c>
      <c r="L125" s="115">
        <f t="shared" si="9"/>
        <v>0</v>
      </c>
      <c r="M125"/>
    </row>
    <row r="126" spans="1:13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96</v>
      </c>
      <c r="H126" s="7">
        <v>93</v>
      </c>
      <c r="I126" s="121">
        <v>0</v>
      </c>
      <c r="J126" s="121">
        <v>0</v>
      </c>
      <c r="K126" s="121">
        <v>0</v>
      </c>
      <c r="L126" s="121">
        <v>0</v>
      </c>
      <c r="M126"/>
    </row>
    <row r="127" spans="1:13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97</v>
      </c>
      <c r="H127" s="7">
        <v>94</v>
      </c>
      <c r="I127" s="122">
        <f t="shared" ref="I127:L129" si="10">I128</f>
        <v>0</v>
      </c>
      <c r="J127" s="128">
        <f t="shared" si="10"/>
        <v>0</v>
      </c>
      <c r="K127" s="123">
        <f t="shared" si="10"/>
        <v>0</v>
      </c>
      <c r="L127" s="122">
        <f t="shared" si="10"/>
        <v>0</v>
      </c>
      <c r="M127"/>
    </row>
    <row r="128" spans="1:13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97</v>
      </c>
      <c r="H128" s="7">
        <v>95</v>
      </c>
      <c r="I128" s="115">
        <f t="shared" si="10"/>
        <v>0</v>
      </c>
      <c r="J128" s="127">
        <f t="shared" si="10"/>
        <v>0</v>
      </c>
      <c r="K128" s="116">
        <f t="shared" si="10"/>
        <v>0</v>
      </c>
      <c r="L128" s="115">
        <f t="shared" si="10"/>
        <v>0</v>
      </c>
      <c r="M128"/>
    </row>
    <row r="129" spans="1:13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97</v>
      </c>
      <c r="H129" s="7">
        <v>96</v>
      </c>
      <c r="I129" s="115">
        <f t="shared" si="10"/>
        <v>0</v>
      </c>
      <c r="J129" s="127">
        <f t="shared" si="10"/>
        <v>0</v>
      </c>
      <c r="K129" s="116">
        <f t="shared" si="10"/>
        <v>0</v>
      </c>
      <c r="L129" s="115">
        <f t="shared" si="10"/>
        <v>0</v>
      </c>
      <c r="M129"/>
    </row>
    <row r="130" spans="1:13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97</v>
      </c>
      <c r="H130" s="7">
        <v>97</v>
      </c>
      <c r="I130" s="121">
        <v>0</v>
      </c>
      <c r="J130" s="121">
        <v>0</v>
      </c>
      <c r="K130" s="121">
        <v>0</v>
      </c>
      <c r="L130" s="121">
        <v>0</v>
      </c>
      <c r="M130"/>
    </row>
    <row r="131" spans="1:13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98</v>
      </c>
      <c r="H131" s="7">
        <v>98</v>
      </c>
      <c r="I131" s="124">
        <f t="shared" ref="I131:L133" si="11">I132</f>
        <v>0</v>
      </c>
      <c r="J131" s="133">
        <f t="shared" si="11"/>
        <v>0</v>
      </c>
      <c r="K131" s="125">
        <f t="shared" si="11"/>
        <v>0</v>
      </c>
      <c r="L131" s="124">
        <f t="shared" si="11"/>
        <v>0</v>
      </c>
      <c r="M131"/>
    </row>
    <row r="132" spans="1:13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98</v>
      </c>
      <c r="H132" s="7">
        <v>99</v>
      </c>
      <c r="I132" s="115">
        <f t="shared" si="11"/>
        <v>0</v>
      </c>
      <c r="J132" s="127">
        <f t="shared" si="11"/>
        <v>0</v>
      </c>
      <c r="K132" s="116">
        <f t="shared" si="11"/>
        <v>0</v>
      </c>
      <c r="L132" s="115">
        <f t="shared" si="11"/>
        <v>0</v>
      </c>
      <c r="M132"/>
    </row>
    <row r="133" spans="1:13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98</v>
      </c>
      <c r="H133" s="7">
        <v>100</v>
      </c>
      <c r="I133" s="115">
        <f t="shared" si="11"/>
        <v>0</v>
      </c>
      <c r="J133" s="127">
        <f t="shared" si="11"/>
        <v>0</v>
      </c>
      <c r="K133" s="116">
        <f t="shared" si="11"/>
        <v>0</v>
      </c>
      <c r="L133" s="115">
        <f t="shared" si="11"/>
        <v>0</v>
      </c>
      <c r="M133"/>
    </row>
    <row r="134" spans="1:13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99</v>
      </c>
      <c r="H134" s="7">
        <v>101</v>
      </c>
      <c r="I134" s="121">
        <v>0</v>
      </c>
      <c r="J134" s="121">
        <v>0</v>
      </c>
      <c r="K134" s="121">
        <v>0</v>
      </c>
      <c r="L134" s="121">
        <v>0</v>
      </c>
      <c r="M134"/>
    </row>
    <row r="135" spans="1:13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100</v>
      </c>
      <c r="H135" s="7">
        <v>102</v>
      </c>
      <c r="I135" s="116">
        <f t="shared" ref="I135:L137" si="12">I136</f>
        <v>0</v>
      </c>
      <c r="J135" s="115">
        <f t="shared" si="12"/>
        <v>0</v>
      </c>
      <c r="K135" s="115">
        <f t="shared" si="12"/>
        <v>0</v>
      </c>
      <c r="L135" s="115">
        <f t="shared" si="12"/>
        <v>0</v>
      </c>
      <c r="M135"/>
    </row>
    <row r="136" spans="1:13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100</v>
      </c>
      <c r="H136" s="90">
        <v>103</v>
      </c>
      <c r="I136" s="115">
        <f t="shared" si="12"/>
        <v>0</v>
      </c>
      <c r="J136" s="115">
        <f t="shared" si="12"/>
        <v>0</v>
      </c>
      <c r="K136" s="115">
        <f t="shared" si="12"/>
        <v>0</v>
      </c>
      <c r="L136" s="115">
        <f t="shared" si="12"/>
        <v>0</v>
      </c>
      <c r="M136"/>
    </row>
    <row r="137" spans="1:13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100</v>
      </c>
      <c r="H137" s="90">
        <v>104</v>
      </c>
      <c r="I137" s="115">
        <f t="shared" si="12"/>
        <v>0</v>
      </c>
      <c r="J137" s="115">
        <f t="shared" si="12"/>
        <v>0</v>
      </c>
      <c r="K137" s="115">
        <f t="shared" si="12"/>
        <v>0</v>
      </c>
      <c r="L137" s="115">
        <f t="shared" si="12"/>
        <v>0</v>
      </c>
      <c r="M137"/>
    </row>
    <row r="138" spans="1:13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100</v>
      </c>
      <c r="H138" s="90">
        <v>105</v>
      </c>
      <c r="I138" s="121">
        <v>0</v>
      </c>
      <c r="J138" s="134">
        <v>0</v>
      </c>
      <c r="K138" s="121">
        <v>0</v>
      </c>
      <c r="L138" s="121">
        <v>0</v>
      </c>
      <c r="M138"/>
    </row>
    <row r="139" spans="1:13" hidden="1">
      <c r="A139" s="83">
        <v>2</v>
      </c>
      <c r="B139" s="49">
        <v>7</v>
      </c>
      <c r="C139" s="49"/>
      <c r="D139" s="50"/>
      <c r="E139" s="50"/>
      <c r="F139" s="52"/>
      <c r="G139" s="51" t="s">
        <v>101</v>
      </c>
      <c r="H139" s="90">
        <v>106</v>
      </c>
      <c r="I139" s="116">
        <f>SUM(I140+I145+I153)</f>
        <v>0</v>
      </c>
      <c r="J139" s="127">
        <f>SUM(J140+J145+J153)</f>
        <v>0</v>
      </c>
      <c r="K139" s="116">
        <f>SUM(K140+K145+K153)</f>
        <v>0</v>
      </c>
      <c r="L139" s="115">
        <f>SUM(L140+L145+L153)</f>
        <v>0</v>
      </c>
    </row>
    <row r="140" spans="1:13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102</v>
      </c>
      <c r="H140" s="90">
        <v>107</v>
      </c>
      <c r="I140" s="116">
        <f t="shared" ref="I140:L141" si="13">I141</f>
        <v>0</v>
      </c>
      <c r="J140" s="127">
        <f t="shared" si="13"/>
        <v>0</v>
      </c>
      <c r="K140" s="116">
        <f t="shared" si="13"/>
        <v>0</v>
      </c>
      <c r="L140" s="115">
        <f t="shared" si="13"/>
        <v>0</v>
      </c>
    </row>
    <row r="141" spans="1:13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102</v>
      </c>
      <c r="H141" s="90">
        <v>108</v>
      </c>
      <c r="I141" s="116">
        <f t="shared" si="13"/>
        <v>0</v>
      </c>
      <c r="J141" s="127">
        <f t="shared" si="13"/>
        <v>0</v>
      </c>
      <c r="K141" s="116">
        <f t="shared" si="13"/>
        <v>0</v>
      </c>
      <c r="L141" s="115">
        <f t="shared" si="13"/>
        <v>0</v>
      </c>
    </row>
    <row r="142" spans="1:13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102</v>
      </c>
      <c r="H142" s="90">
        <v>109</v>
      </c>
      <c r="I142" s="116">
        <f>SUM(I143:I144)</f>
        <v>0</v>
      </c>
      <c r="J142" s="127">
        <f>SUM(J143:J144)</f>
        <v>0</v>
      </c>
      <c r="K142" s="116">
        <f>SUM(K143:K144)</f>
        <v>0</v>
      </c>
      <c r="L142" s="115">
        <f>SUM(L143:L144)</f>
        <v>0</v>
      </c>
    </row>
    <row r="143" spans="1:13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103</v>
      </c>
      <c r="H143" s="90">
        <v>110</v>
      </c>
      <c r="I143" s="135">
        <v>0</v>
      </c>
      <c r="J143" s="135">
        <v>0</v>
      </c>
      <c r="K143" s="135">
        <v>0</v>
      </c>
      <c r="L143" s="135">
        <v>0</v>
      </c>
    </row>
    <row r="144" spans="1:13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104</v>
      </c>
      <c r="H144" s="90">
        <v>111</v>
      </c>
      <c r="I144" s="120">
        <v>0</v>
      </c>
      <c r="J144" s="120">
        <v>0</v>
      </c>
      <c r="K144" s="120">
        <v>0</v>
      </c>
      <c r="L144" s="120">
        <v>0</v>
      </c>
    </row>
    <row r="145" spans="1:13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105</v>
      </c>
      <c r="H145" s="90">
        <v>112</v>
      </c>
      <c r="I145" s="117">
        <f t="shared" ref="I145:L146" si="14">I146</f>
        <v>0</v>
      </c>
      <c r="J145" s="129">
        <f t="shared" si="14"/>
        <v>0</v>
      </c>
      <c r="K145" s="117">
        <f t="shared" si="14"/>
        <v>0</v>
      </c>
      <c r="L145" s="118">
        <f t="shared" si="14"/>
        <v>0</v>
      </c>
      <c r="M145"/>
    </row>
    <row r="146" spans="1:13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106</v>
      </c>
      <c r="H146" s="90">
        <v>113</v>
      </c>
      <c r="I146" s="116">
        <f t="shared" si="14"/>
        <v>0</v>
      </c>
      <c r="J146" s="127">
        <f t="shared" si="14"/>
        <v>0</v>
      </c>
      <c r="K146" s="116">
        <f t="shared" si="14"/>
        <v>0</v>
      </c>
      <c r="L146" s="115">
        <f t="shared" si="14"/>
        <v>0</v>
      </c>
      <c r="M146"/>
    </row>
    <row r="147" spans="1:13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106</v>
      </c>
      <c r="H147" s="90">
        <v>114</v>
      </c>
      <c r="I147" s="116">
        <f>SUM(I148:I149)</f>
        <v>0</v>
      </c>
      <c r="J147" s="127">
        <f>SUM(J148:J149)</f>
        <v>0</v>
      </c>
      <c r="K147" s="116">
        <f>SUM(K148:K149)</f>
        <v>0</v>
      </c>
      <c r="L147" s="115">
        <f>SUM(L148:L149)</f>
        <v>0</v>
      </c>
      <c r="M147"/>
    </row>
    <row r="148" spans="1:13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107</v>
      </c>
      <c r="H148" s="90">
        <v>115</v>
      </c>
      <c r="I148" s="120">
        <v>0</v>
      </c>
      <c r="J148" s="120">
        <v>0</v>
      </c>
      <c r="K148" s="120">
        <v>0</v>
      </c>
      <c r="L148" s="120">
        <v>0</v>
      </c>
    </row>
    <row r="149" spans="1:13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108</v>
      </c>
      <c r="H149" s="90">
        <v>116</v>
      </c>
      <c r="I149" s="120">
        <v>0</v>
      </c>
      <c r="J149" s="120">
        <v>0</v>
      </c>
      <c r="K149" s="120">
        <v>0</v>
      </c>
      <c r="L149" s="120">
        <v>0</v>
      </c>
    </row>
    <row r="150" spans="1:13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109</v>
      </c>
      <c r="H150" s="90">
        <v>117</v>
      </c>
      <c r="I150" s="116">
        <f>I151</f>
        <v>0</v>
      </c>
      <c r="J150" s="116">
        <f>J151</f>
        <v>0</v>
      </c>
      <c r="K150" s="116">
        <f>K151</f>
        <v>0</v>
      </c>
      <c r="L150" s="116">
        <f>L151</f>
        <v>0</v>
      </c>
    </row>
    <row r="151" spans="1:13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109</v>
      </c>
      <c r="H151" s="90">
        <v>118</v>
      </c>
      <c r="I151" s="116">
        <f>SUM(I152)</f>
        <v>0</v>
      </c>
      <c r="J151" s="116">
        <f>SUM(J152)</f>
        <v>0</v>
      </c>
      <c r="K151" s="116">
        <f>SUM(K152)</f>
        <v>0</v>
      </c>
      <c r="L151" s="116">
        <f>SUM(L152)</f>
        <v>0</v>
      </c>
    </row>
    <row r="152" spans="1:13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109</v>
      </c>
      <c r="H152" s="90">
        <v>119</v>
      </c>
      <c r="I152" s="120">
        <v>0</v>
      </c>
      <c r="J152" s="120">
        <v>0</v>
      </c>
      <c r="K152" s="120">
        <v>0</v>
      </c>
      <c r="L152" s="120">
        <v>0</v>
      </c>
    </row>
    <row r="153" spans="1:13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110</v>
      </c>
      <c r="H153" s="90">
        <v>120</v>
      </c>
      <c r="I153" s="116">
        <f t="shared" ref="I153:L154" si="15">I154</f>
        <v>0</v>
      </c>
      <c r="J153" s="127">
        <f t="shared" si="15"/>
        <v>0</v>
      </c>
      <c r="K153" s="116">
        <f t="shared" si="15"/>
        <v>0</v>
      </c>
      <c r="L153" s="115">
        <f t="shared" si="15"/>
        <v>0</v>
      </c>
    </row>
    <row r="154" spans="1:13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110</v>
      </c>
      <c r="H154" s="90">
        <v>121</v>
      </c>
      <c r="I154" s="125">
        <f t="shared" si="15"/>
        <v>0</v>
      </c>
      <c r="J154" s="133">
        <f t="shared" si="15"/>
        <v>0</v>
      </c>
      <c r="K154" s="125">
        <f t="shared" si="15"/>
        <v>0</v>
      </c>
      <c r="L154" s="124">
        <f t="shared" si="15"/>
        <v>0</v>
      </c>
    </row>
    <row r="155" spans="1:13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110</v>
      </c>
      <c r="H155" s="90">
        <v>122</v>
      </c>
      <c r="I155" s="116">
        <f>SUM(I156:I157)</f>
        <v>0</v>
      </c>
      <c r="J155" s="127">
        <f>SUM(J156:J157)</f>
        <v>0</v>
      </c>
      <c r="K155" s="116">
        <f>SUM(K156:K157)</f>
        <v>0</v>
      </c>
      <c r="L155" s="115">
        <f>SUM(L156:L157)</f>
        <v>0</v>
      </c>
    </row>
    <row r="156" spans="1:13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111</v>
      </c>
      <c r="H156" s="90">
        <v>123</v>
      </c>
      <c r="I156" s="135">
        <v>0</v>
      </c>
      <c r="J156" s="135">
        <v>0</v>
      </c>
      <c r="K156" s="135">
        <v>0</v>
      </c>
      <c r="L156" s="135">
        <v>0</v>
      </c>
    </row>
    <row r="157" spans="1:13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112</v>
      </c>
      <c r="H157" s="90">
        <v>124</v>
      </c>
      <c r="I157" s="120">
        <v>0</v>
      </c>
      <c r="J157" s="121">
        <v>0</v>
      </c>
      <c r="K157" s="121">
        <v>0</v>
      </c>
      <c r="L157" s="121">
        <v>0</v>
      </c>
    </row>
    <row r="158" spans="1:13" hidden="1">
      <c r="A158" s="83">
        <v>2</v>
      </c>
      <c r="B158" s="83">
        <v>8</v>
      </c>
      <c r="C158" s="49"/>
      <c r="D158" s="66"/>
      <c r="E158" s="54"/>
      <c r="F158" s="92"/>
      <c r="G158" s="59" t="s">
        <v>113</v>
      </c>
      <c r="H158" s="90">
        <v>125</v>
      </c>
      <c r="I158" s="123">
        <f>I159</f>
        <v>0</v>
      </c>
      <c r="J158" s="128">
        <f>J159</f>
        <v>0</v>
      </c>
      <c r="K158" s="123">
        <f>K159</f>
        <v>0</v>
      </c>
      <c r="L158" s="122">
        <f>L159</f>
        <v>0</v>
      </c>
    </row>
    <row r="159" spans="1:13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113</v>
      </c>
      <c r="H159" s="90">
        <v>126</v>
      </c>
      <c r="I159" s="123">
        <f>I160+I165</f>
        <v>0</v>
      </c>
      <c r="J159" s="128">
        <f>J160+J165</f>
        <v>0</v>
      </c>
      <c r="K159" s="123">
        <f>K160+K165</f>
        <v>0</v>
      </c>
      <c r="L159" s="122">
        <f>L160+L165</f>
        <v>0</v>
      </c>
    </row>
    <row r="160" spans="1:13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114</v>
      </c>
      <c r="H160" s="90">
        <v>127</v>
      </c>
      <c r="I160" s="116">
        <f>I161</f>
        <v>0</v>
      </c>
      <c r="J160" s="127">
        <f>J161</f>
        <v>0</v>
      </c>
      <c r="K160" s="116">
        <f>K161</f>
        <v>0</v>
      </c>
      <c r="L160" s="115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114</v>
      </c>
      <c r="H161" s="90">
        <v>128</v>
      </c>
      <c r="I161" s="123">
        <f>SUM(I162:I164)</f>
        <v>0</v>
      </c>
      <c r="J161" s="123">
        <f>SUM(J162:J164)</f>
        <v>0</v>
      </c>
      <c r="K161" s="123">
        <f>SUM(K162:K164)</f>
        <v>0</v>
      </c>
      <c r="L161" s="123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115</v>
      </c>
      <c r="H162" s="90">
        <v>129</v>
      </c>
      <c r="I162" s="120">
        <v>0</v>
      </c>
      <c r="J162" s="120">
        <v>0</v>
      </c>
      <c r="K162" s="120">
        <v>0</v>
      </c>
      <c r="L162" s="120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116</v>
      </c>
      <c r="H163" s="90">
        <v>130</v>
      </c>
      <c r="I163" s="136">
        <v>0</v>
      </c>
      <c r="J163" s="136">
        <v>0</v>
      </c>
      <c r="K163" s="136">
        <v>0</v>
      </c>
      <c r="L163" s="136">
        <v>0</v>
      </c>
      <c r="M163"/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117</v>
      </c>
      <c r="H164" s="90">
        <v>131</v>
      </c>
      <c r="I164" s="136">
        <v>0</v>
      </c>
      <c r="J164" s="137">
        <v>0</v>
      </c>
      <c r="K164" s="136">
        <v>0</v>
      </c>
      <c r="L164" s="126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118</v>
      </c>
      <c r="H165" s="90">
        <v>132</v>
      </c>
      <c r="I165" s="116">
        <f t="shared" ref="I165:L166" si="16">I166</f>
        <v>0</v>
      </c>
      <c r="J165" s="127">
        <f t="shared" si="16"/>
        <v>0</v>
      </c>
      <c r="K165" s="116">
        <f t="shared" si="16"/>
        <v>0</v>
      </c>
      <c r="L165" s="115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118</v>
      </c>
      <c r="H166" s="90">
        <v>133</v>
      </c>
      <c r="I166" s="116">
        <f t="shared" si="16"/>
        <v>0</v>
      </c>
      <c r="J166" s="127">
        <f t="shared" si="16"/>
        <v>0</v>
      </c>
      <c r="K166" s="116">
        <f t="shared" si="16"/>
        <v>0</v>
      </c>
      <c r="L166" s="115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118</v>
      </c>
      <c r="H167" s="90">
        <v>134</v>
      </c>
      <c r="I167" s="138">
        <v>0</v>
      </c>
      <c r="J167" s="121">
        <v>0</v>
      </c>
      <c r="K167" s="121">
        <v>0</v>
      </c>
      <c r="L167" s="121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119</v>
      </c>
      <c r="H168" s="90">
        <v>135</v>
      </c>
      <c r="I168" s="116">
        <f>I169+I173</f>
        <v>0</v>
      </c>
      <c r="J168" s="127">
        <f>J169+J173</f>
        <v>0</v>
      </c>
      <c r="K168" s="116">
        <f>K169+K173</f>
        <v>0</v>
      </c>
      <c r="L168" s="115">
        <f>L169+L173</f>
        <v>0</v>
      </c>
      <c r="M168"/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120</v>
      </c>
      <c r="H169" s="90">
        <v>136</v>
      </c>
      <c r="I169" s="116">
        <f t="shared" ref="I169:L171" si="17">I170</f>
        <v>0</v>
      </c>
      <c r="J169" s="127">
        <f t="shared" si="17"/>
        <v>0</v>
      </c>
      <c r="K169" s="116">
        <f t="shared" si="17"/>
        <v>0</v>
      </c>
      <c r="L169" s="115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120</v>
      </c>
      <c r="H170" s="90">
        <v>137</v>
      </c>
      <c r="I170" s="123">
        <f t="shared" si="17"/>
        <v>0</v>
      </c>
      <c r="J170" s="128">
        <f t="shared" si="17"/>
        <v>0</v>
      </c>
      <c r="K170" s="123">
        <f t="shared" si="17"/>
        <v>0</v>
      </c>
      <c r="L170" s="122">
        <f t="shared" si="17"/>
        <v>0</v>
      </c>
      <c r="M170"/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120</v>
      </c>
      <c r="H171" s="90">
        <v>138</v>
      </c>
      <c r="I171" s="116">
        <f t="shared" si="17"/>
        <v>0</v>
      </c>
      <c r="J171" s="127">
        <f t="shared" si="17"/>
        <v>0</v>
      </c>
      <c r="K171" s="116">
        <f t="shared" si="17"/>
        <v>0</v>
      </c>
      <c r="L171" s="115">
        <f t="shared" si="17"/>
        <v>0</v>
      </c>
      <c r="M171"/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120</v>
      </c>
      <c r="H172" s="90">
        <v>139</v>
      </c>
      <c r="I172" s="135">
        <v>0</v>
      </c>
      <c r="J172" s="135">
        <v>0</v>
      </c>
      <c r="K172" s="135">
        <v>0</v>
      </c>
      <c r="L172" s="135">
        <v>0</v>
      </c>
      <c r="M172"/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121</v>
      </c>
      <c r="H173" s="90">
        <v>140</v>
      </c>
      <c r="I173" s="116">
        <f>SUM(I174+I179)</f>
        <v>0</v>
      </c>
      <c r="J173" s="116">
        <f>SUM(J174+J179)</f>
        <v>0</v>
      </c>
      <c r="K173" s="116">
        <f>SUM(K174+K179)</f>
        <v>0</v>
      </c>
      <c r="L173" s="116">
        <f>SUM(L174+L179)</f>
        <v>0</v>
      </c>
      <c r="M173"/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122</v>
      </c>
      <c r="H174" s="90">
        <v>141</v>
      </c>
      <c r="I174" s="123">
        <f>I175</f>
        <v>0</v>
      </c>
      <c r="J174" s="128">
        <f>J175</f>
        <v>0</v>
      </c>
      <c r="K174" s="123">
        <f>K175</f>
        <v>0</v>
      </c>
      <c r="L174" s="122">
        <f>L175</f>
        <v>0</v>
      </c>
      <c r="M174"/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122</v>
      </c>
      <c r="H175" s="90">
        <v>142</v>
      </c>
      <c r="I175" s="116">
        <f>SUM(I176:I178)</f>
        <v>0</v>
      </c>
      <c r="J175" s="127">
        <f>SUM(J176:J178)</f>
        <v>0</v>
      </c>
      <c r="K175" s="116">
        <f>SUM(K176:K178)</f>
        <v>0</v>
      </c>
      <c r="L175" s="115">
        <f>SUM(L176:L178)</f>
        <v>0</v>
      </c>
      <c r="M175"/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123</v>
      </c>
      <c r="H176" s="90">
        <v>143</v>
      </c>
      <c r="I176" s="136">
        <v>0</v>
      </c>
      <c r="J176" s="119">
        <v>0</v>
      </c>
      <c r="K176" s="119">
        <v>0</v>
      </c>
      <c r="L176" s="119">
        <v>0</v>
      </c>
      <c r="M176"/>
    </row>
    <row r="177" spans="1:13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124</v>
      </c>
      <c r="H177" s="90">
        <v>144</v>
      </c>
      <c r="I177" s="120">
        <v>0</v>
      </c>
      <c r="J177" s="139">
        <v>0</v>
      </c>
      <c r="K177" s="139">
        <v>0</v>
      </c>
      <c r="L177" s="139">
        <v>0</v>
      </c>
      <c r="M177"/>
    </row>
    <row r="178" spans="1:13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125</v>
      </c>
      <c r="H178" s="90">
        <v>145</v>
      </c>
      <c r="I178" s="120">
        <v>0</v>
      </c>
      <c r="J178" s="120">
        <v>0</v>
      </c>
      <c r="K178" s="120">
        <v>0</v>
      </c>
      <c r="L178" s="120">
        <v>0</v>
      </c>
      <c r="M178"/>
    </row>
    <row r="179" spans="1:13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126</v>
      </c>
      <c r="H179" s="90">
        <v>146</v>
      </c>
      <c r="I179" s="116">
        <f>I180</f>
        <v>0</v>
      </c>
      <c r="J179" s="127">
        <f>J180</f>
        <v>0</v>
      </c>
      <c r="K179" s="116">
        <f>K180</f>
        <v>0</v>
      </c>
      <c r="L179" s="115">
        <f>L180</f>
        <v>0</v>
      </c>
      <c r="M179"/>
    </row>
    <row r="180" spans="1:13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127</v>
      </c>
      <c r="H180" s="90">
        <v>147</v>
      </c>
      <c r="I180" s="123">
        <f>SUM(I181:I183)</f>
        <v>0</v>
      </c>
      <c r="J180" s="123">
        <f>SUM(J181:J183)</f>
        <v>0</v>
      </c>
      <c r="K180" s="123">
        <f>SUM(K181:K183)</f>
        <v>0</v>
      </c>
      <c r="L180" s="123">
        <f>SUM(L181:L183)</f>
        <v>0</v>
      </c>
      <c r="M180"/>
    </row>
    <row r="181" spans="1:13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128</v>
      </c>
      <c r="H181" s="90">
        <v>148</v>
      </c>
      <c r="I181" s="120">
        <v>0</v>
      </c>
      <c r="J181" s="119">
        <v>0</v>
      </c>
      <c r="K181" s="119">
        <v>0</v>
      </c>
      <c r="L181" s="119">
        <v>0</v>
      </c>
      <c r="M181"/>
    </row>
    <row r="182" spans="1:13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129</v>
      </c>
      <c r="H182" s="90">
        <v>149</v>
      </c>
      <c r="I182" s="119">
        <v>0</v>
      </c>
      <c r="J182" s="121">
        <v>0</v>
      </c>
      <c r="K182" s="121">
        <v>0</v>
      </c>
      <c r="L182" s="121">
        <v>0</v>
      </c>
      <c r="M182"/>
    </row>
    <row r="183" spans="1:13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130</v>
      </c>
      <c r="H183" s="90">
        <v>150</v>
      </c>
      <c r="I183" s="139">
        <v>0</v>
      </c>
      <c r="J183" s="139">
        <v>0</v>
      </c>
      <c r="K183" s="139">
        <v>0</v>
      </c>
      <c r="L183" s="139">
        <v>0</v>
      </c>
      <c r="M183"/>
    </row>
    <row r="184" spans="1:13" ht="60" customHeight="1">
      <c r="A184" s="49">
        <v>3</v>
      </c>
      <c r="B184" s="51"/>
      <c r="C184" s="49"/>
      <c r="D184" s="50"/>
      <c r="E184" s="50"/>
      <c r="F184" s="52"/>
      <c r="G184" s="88" t="s">
        <v>131</v>
      </c>
      <c r="H184" s="90">
        <v>151</v>
      </c>
      <c r="I184" s="115">
        <f>SUM(I185+I238+I303)</f>
        <v>3400</v>
      </c>
      <c r="J184" s="127">
        <f>SUM(J185+J238+J303)</f>
        <v>3400</v>
      </c>
      <c r="K184" s="116">
        <f>SUM(K185+K238+K303)</f>
        <v>3400</v>
      </c>
      <c r="L184" s="115">
        <f>SUM(L185+L238+L303)</f>
        <v>3400</v>
      </c>
      <c r="M184"/>
    </row>
    <row r="185" spans="1:13" ht="25.5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132</v>
      </c>
      <c r="H185" s="90">
        <v>152</v>
      </c>
      <c r="I185" s="115">
        <f>SUM(I186+I209+I216+I228+I232)</f>
        <v>3400</v>
      </c>
      <c r="J185" s="122">
        <f>SUM(J186+J209+J216+J228+J232)</f>
        <v>3400</v>
      </c>
      <c r="K185" s="122">
        <f>SUM(K186+K209+K216+K228+K232)</f>
        <v>3400</v>
      </c>
      <c r="L185" s="122">
        <f>SUM(L186+L209+L216+L228+L232)</f>
        <v>3400</v>
      </c>
      <c r="M185"/>
    </row>
    <row r="186" spans="1:13" ht="25.5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133</v>
      </c>
      <c r="H186" s="90">
        <v>153</v>
      </c>
      <c r="I186" s="122">
        <f>SUM(I187+I190+I195+I201+I206)</f>
        <v>3400</v>
      </c>
      <c r="J186" s="127">
        <f>SUM(J187+J190+J195+J201+J206)</f>
        <v>3400</v>
      </c>
      <c r="K186" s="116">
        <f>SUM(K187+K190+K195+K201+K206)</f>
        <v>3400</v>
      </c>
      <c r="L186" s="115">
        <f>SUM(L187+L190+L195+L201+L206)</f>
        <v>3400</v>
      </c>
      <c r="M186"/>
    </row>
    <row r="187" spans="1:13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134</v>
      </c>
      <c r="H187" s="90">
        <v>154</v>
      </c>
      <c r="I187" s="115">
        <f t="shared" ref="I187:L188" si="18">I188</f>
        <v>0</v>
      </c>
      <c r="J187" s="128">
        <f t="shared" si="18"/>
        <v>0</v>
      </c>
      <c r="K187" s="123">
        <f t="shared" si="18"/>
        <v>0</v>
      </c>
      <c r="L187" s="122">
        <f t="shared" si="18"/>
        <v>0</v>
      </c>
    </row>
    <row r="188" spans="1:13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134</v>
      </c>
      <c r="H188" s="90">
        <v>155</v>
      </c>
      <c r="I188" s="122">
        <f t="shared" si="18"/>
        <v>0</v>
      </c>
      <c r="J188" s="115">
        <f t="shared" si="18"/>
        <v>0</v>
      </c>
      <c r="K188" s="115">
        <f t="shared" si="18"/>
        <v>0</v>
      </c>
      <c r="L188" s="115">
        <f t="shared" si="18"/>
        <v>0</v>
      </c>
    </row>
    <row r="189" spans="1:13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134</v>
      </c>
      <c r="H189" s="90">
        <v>156</v>
      </c>
      <c r="I189" s="121">
        <v>0</v>
      </c>
      <c r="J189" s="121">
        <v>0</v>
      </c>
      <c r="K189" s="121">
        <v>0</v>
      </c>
      <c r="L189" s="121">
        <v>0</v>
      </c>
    </row>
    <row r="190" spans="1:13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135</v>
      </c>
      <c r="H190" s="90">
        <v>157</v>
      </c>
      <c r="I190" s="122">
        <f>I191</f>
        <v>0</v>
      </c>
      <c r="J190" s="128">
        <f>J191</f>
        <v>0</v>
      </c>
      <c r="K190" s="123">
        <f>K191</f>
        <v>0</v>
      </c>
      <c r="L190" s="122">
        <f>L191</f>
        <v>0</v>
      </c>
    </row>
    <row r="191" spans="1:13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135</v>
      </c>
      <c r="H191" s="90">
        <v>158</v>
      </c>
      <c r="I191" s="115">
        <f>SUM(I192:I194)</f>
        <v>0</v>
      </c>
      <c r="J191" s="127">
        <f>SUM(J192:J194)</f>
        <v>0</v>
      </c>
      <c r="K191" s="116">
        <f>SUM(K192:K194)</f>
        <v>0</v>
      </c>
      <c r="L191" s="115">
        <f>SUM(L192:L194)</f>
        <v>0</v>
      </c>
    </row>
    <row r="192" spans="1:13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136</v>
      </c>
      <c r="H192" s="90">
        <v>159</v>
      </c>
      <c r="I192" s="119">
        <v>0</v>
      </c>
      <c r="J192" s="119">
        <v>0</v>
      </c>
      <c r="K192" s="119">
        <v>0</v>
      </c>
      <c r="L192" s="139">
        <v>0</v>
      </c>
    </row>
    <row r="193" spans="1:13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137</v>
      </c>
      <c r="H193" s="90">
        <v>160</v>
      </c>
      <c r="I193" s="121">
        <v>0</v>
      </c>
      <c r="J193" s="121">
        <v>0</v>
      </c>
      <c r="K193" s="121">
        <v>0</v>
      </c>
      <c r="L193" s="121">
        <v>0</v>
      </c>
    </row>
    <row r="194" spans="1:13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138</v>
      </c>
      <c r="H194" s="90">
        <v>161</v>
      </c>
      <c r="I194" s="119">
        <v>0</v>
      </c>
      <c r="J194" s="119">
        <v>0</v>
      </c>
      <c r="K194" s="119">
        <v>0</v>
      </c>
      <c r="L194" s="139">
        <v>0</v>
      </c>
      <c r="M194"/>
    </row>
    <row r="195" spans="1:13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139</v>
      </c>
      <c r="H195" s="90">
        <v>162</v>
      </c>
      <c r="I195" s="115">
        <f>I196</f>
        <v>3400</v>
      </c>
      <c r="J195" s="127">
        <f>J196</f>
        <v>3400</v>
      </c>
      <c r="K195" s="116">
        <f>K196</f>
        <v>3400</v>
      </c>
      <c r="L195" s="115">
        <f>L196</f>
        <v>3400</v>
      </c>
    </row>
    <row r="196" spans="1:13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139</v>
      </c>
      <c r="H196" s="90">
        <v>163</v>
      </c>
      <c r="I196" s="115">
        <f>SUM(I197:I200)</f>
        <v>3400</v>
      </c>
      <c r="J196" s="115">
        <f>SUM(J197:J200)</f>
        <v>3400</v>
      </c>
      <c r="K196" s="115">
        <f>SUM(K197:K200)</f>
        <v>3400</v>
      </c>
      <c r="L196" s="115">
        <f>SUM(L197:L200)</f>
        <v>3400</v>
      </c>
    </row>
    <row r="197" spans="1:13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140</v>
      </c>
      <c r="H197" s="90">
        <v>164</v>
      </c>
      <c r="I197" s="121">
        <v>0</v>
      </c>
      <c r="J197" s="121">
        <v>0</v>
      </c>
      <c r="K197" s="121">
        <v>0</v>
      </c>
      <c r="L197" s="139">
        <v>0</v>
      </c>
    </row>
    <row r="198" spans="1:13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141</v>
      </c>
      <c r="H198" s="90">
        <v>165</v>
      </c>
      <c r="I198" s="119">
        <v>0</v>
      </c>
      <c r="J198" s="121">
        <v>0</v>
      </c>
      <c r="K198" s="121">
        <v>0</v>
      </c>
      <c r="L198" s="121">
        <v>0</v>
      </c>
    </row>
    <row r="199" spans="1:13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142</v>
      </c>
      <c r="H199" s="90">
        <v>166</v>
      </c>
      <c r="I199" s="119">
        <v>0</v>
      </c>
      <c r="J199" s="126">
        <v>0</v>
      </c>
      <c r="K199" s="126">
        <v>0</v>
      </c>
      <c r="L199" s="126">
        <v>0</v>
      </c>
    </row>
    <row r="200" spans="1:13" ht="26.25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143</v>
      </c>
      <c r="H200" s="90">
        <v>167</v>
      </c>
      <c r="I200" s="140">
        <v>3400</v>
      </c>
      <c r="J200" s="141">
        <v>3400</v>
      </c>
      <c r="K200" s="121">
        <v>3400</v>
      </c>
      <c r="L200" s="121">
        <v>3400</v>
      </c>
      <c r="M200"/>
    </row>
    <row r="201" spans="1:13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144</v>
      </c>
      <c r="H201" s="90">
        <v>168</v>
      </c>
      <c r="I201" s="115">
        <f>I202</f>
        <v>0</v>
      </c>
      <c r="J201" s="129">
        <f>J202</f>
        <v>0</v>
      </c>
      <c r="K201" s="117">
        <f>K202</f>
        <v>0</v>
      </c>
      <c r="L201" s="118">
        <f>L202</f>
        <v>0</v>
      </c>
    </row>
    <row r="202" spans="1:13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144</v>
      </c>
      <c r="H202" s="90">
        <v>169</v>
      </c>
      <c r="I202" s="122">
        <f>SUM(I203:I205)</f>
        <v>0</v>
      </c>
      <c r="J202" s="127">
        <f>SUM(J203:J205)</f>
        <v>0</v>
      </c>
      <c r="K202" s="116">
        <f>SUM(K203:K205)</f>
        <v>0</v>
      </c>
      <c r="L202" s="115">
        <f>SUM(L203:L205)</f>
        <v>0</v>
      </c>
    </row>
    <row r="203" spans="1:13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145</v>
      </c>
      <c r="H203" s="90">
        <v>170</v>
      </c>
      <c r="I203" s="121">
        <v>0</v>
      </c>
      <c r="J203" s="121">
        <v>0</v>
      </c>
      <c r="K203" s="121">
        <v>0</v>
      </c>
      <c r="L203" s="139">
        <v>0</v>
      </c>
    </row>
    <row r="204" spans="1:13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146</v>
      </c>
      <c r="H204" s="90">
        <v>171</v>
      </c>
      <c r="I204" s="119">
        <v>0</v>
      </c>
      <c r="J204" s="119">
        <v>0</v>
      </c>
      <c r="K204" s="120">
        <v>0</v>
      </c>
      <c r="L204" s="121">
        <v>0</v>
      </c>
      <c r="M204"/>
    </row>
    <row r="205" spans="1:13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147</v>
      </c>
      <c r="H205" s="90">
        <v>172</v>
      </c>
      <c r="I205" s="119">
        <v>0</v>
      </c>
      <c r="J205" s="119">
        <v>0</v>
      </c>
      <c r="K205" s="119">
        <v>0</v>
      </c>
      <c r="L205" s="121">
        <v>0</v>
      </c>
    </row>
    <row r="206" spans="1:13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148</v>
      </c>
      <c r="H206" s="90">
        <v>173</v>
      </c>
      <c r="I206" s="115">
        <f t="shared" ref="I206:L207" si="19">I207</f>
        <v>0</v>
      </c>
      <c r="J206" s="127">
        <f t="shared" si="19"/>
        <v>0</v>
      </c>
      <c r="K206" s="116">
        <f t="shared" si="19"/>
        <v>0</v>
      </c>
      <c r="L206" s="115">
        <f t="shared" si="19"/>
        <v>0</v>
      </c>
      <c r="M206"/>
    </row>
    <row r="207" spans="1:13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148</v>
      </c>
      <c r="H207" s="90">
        <v>174</v>
      </c>
      <c r="I207" s="116">
        <f t="shared" si="19"/>
        <v>0</v>
      </c>
      <c r="J207" s="116">
        <f t="shared" si="19"/>
        <v>0</v>
      </c>
      <c r="K207" s="116">
        <f t="shared" si="19"/>
        <v>0</v>
      </c>
      <c r="L207" s="116">
        <f t="shared" si="19"/>
        <v>0</v>
      </c>
      <c r="M207"/>
    </row>
    <row r="208" spans="1:13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148</v>
      </c>
      <c r="H208" s="90">
        <v>175</v>
      </c>
      <c r="I208" s="119">
        <v>0</v>
      </c>
      <c r="J208" s="121">
        <v>0</v>
      </c>
      <c r="K208" s="121">
        <v>0</v>
      </c>
      <c r="L208" s="121">
        <v>0</v>
      </c>
      <c r="M208"/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149</v>
      </c>
      <c r="H209" s="90">
        <v>176</v>
      </c>
      <c r="I209" s="115">
        <f t="shared" ref="I209:L210" si="20">I210</f>
        <v>0</v>
      </c>
      <c r="J209" s="129">
        <f t="shared" si="20"/>
        <v>0</v>
      </c>
      <c r="K209" s="117">
        <f t="shared" si="20"/>
        <v>0</v>
      </c>
      <c r="L209" s="118">
        <f t="shared" si="20"/>
        <v>0</v>
      </c>
      <c r="M209"/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149</v>
      </c>
      <c r="H210" s="90">
        <v>177</v>
      </c>
      <c r="I210" s="122">
        <f t="shared" si="20"/>
        <v>0</v>
      </c>
      <c r="J210" s="127">
        <f t="shared" si="20"/>
        <v>0</v>
      </c>
      <c r="K210" s="116">
        <f t="shared" si="20"/>
        <v>0</v>
      </c>
      <c r="L210" s="115">
        <f t="shared" si="20"/>
        <v>0</v>
      </c>
      <c r="M210"/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149</v>
      </c>
      <c r="H211" s="90">
        <v>178</v>
      </c>
      <c r="I211" s="115">
        <f>SUM(I212:I215)</f>
        <v>0</v>
      </c>
      <c r="J211" s="128">
        <f>SUM(J212:J215)</f>
        <v>0</v>
      </c>
      <c r="K211" s="123">
        <f>SUM(K212:K215)</f>
        <v>0</v>
      </c>
      <c r="L211" s="122">
        <f>SUM(L212:L215)</f>
        <v>0</v>
      </c>
      <c r="M211"/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150</v>
      </c>
      <c r="H212" s="90">
        <v>179</v>
      </c>
      <c r="I212" s="121">
        <v>0</v>
      </c>
      <c r="J212" s="121">
        <v>0</v>
      </c>
      <c r="K212" s="121">
        <v>0</v>
      </c>
      <c r="L212" s="121">
        <v>0</v>
      </c>
      <c r="M212"/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151</v>
      </c>
      <c r="H213" s="90">
        <v>180</v>
      </c>
      <c r="I213" s="121">
        <v>0</v>
      </c>
      <c r="J213" s="121">
        <v>0</v>
      </c>
      <c r="K213" s="121">
        <v>0</v>
      </c>
      <c r="L213" s="121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152</v>
      </c>
      <c r="H214" s="90">
        <v>181</v>
      </c>
      <c r="I214" s="121">
        <v>0</v>
      </c>
      <c r="J214" s="121">
        <v>0</v>
      </c>
      <c r="K214" s="121">
        <v>0</v>
      </c>
      <c r="L214" s="121">
        <v>0</v>
      </c>
      <c r="M214"/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153</v>
      </c>
      <c r="H215" s="90">
        <v>182</v>
      </c>
      <c r="I215" s="121">
        <v>0</v>
      </c>
      <c r="J215" s="121">
        <v>0</v>
      </c>
      <c r="K215" s="121">
        <v>0</v>
      </c>
      <c r="L215" s="139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154</v>
      </c>
      <c r="H216" s="90">
        <v>183</v>
      </c>
      <c r="I216" s="115">
        <f>SUM(I217+I220)</f>
        <v>0</v>
      </c>
      <c r="J216" s="127">
        <f>SUM(J217+J220)</f>
        <v>0</v>
      </c>
      <c r="K216" s="116">
        <f>SUM(K217+K220)</f>
        <v>0</v>
      </c>
      <c r="L216" s="115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155</v>
      </c>
      <c r="H217" s="90">
        <v>184</v>
      </c>
      <c r="I217" s="122">
        <f t="shared" ref="I217:L218" si="21">I218</f>
        <v>0</v>
      </c>
      <c r="J217" s="128">
        <f t="shared" si="21"/>
        <v>0</v>
      </c>
      <c r="K217" s="123">
        <f t="shared" si="21"/>
        <v>0</v>
      </c>
      <c r="L217" s="122">
        <f t="shared" si="21"/>
        <v>0</v>
      </c>
      <c r="M217"/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155</v>
      </c>
      <c r="H218" s="90">
        <v>185</v>
      </c>
      <c r="I218" s="115">
        <f t="shared" si="21"/>
        <v>0</v>
      </c>
      <c r="J218" s="127">
        <f t="shared" si="21"/>
        <v>0</v>
      </c>
      <c r="K218" s="116">
        <f t="shared" si="21"/>
        <v>0</v>
      </c>
      <c r="L218" s="115">
        <f t="shared" si="21"/>
        <v>0</v>
      </c>
      <c r="M218"/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155</v>
      </c>
      <c r="H219" s="90">
        <v>186</v>
      </c>
      <c r="I219" s="139">
        <v>0</v>
      </c>
      <c r="J219" s="139">
        <v>0</v>
      </c>
      <c r="K219" s="139">
        <v>0</v>
      </c>
      <c r="L219" s="139">
        <v>0</v>
      </c>
      <c r="M219"/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156</v>
      </c>
      <c r="H220" s="90">
        <v>187</v>
      </c>
      <c r="I220" s="115">
        <f>I221</f>
        <v>0</v>
      </c>
      <c r="J220" s="127">
        <f>J221</f>
        <v>0</v>
      </c>
      <c r="K220" s="116">
        <f>K221</f>
        <v>0</v>
      </c>
      <c r="L220" s="115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156</v>
      </c>
      <c r="H221" s="90">
        <v>188</v>
      </c>
      <c r="I221" s="115">
        <f>SUM(I222:I227)</f>
        <v>0</v>
      </c>
      <c r="J221" s="115">
        <f>SUM(J222:J227)</f>
        <v>0</v>
      </c>
      <c r="K221" s="115">
        <f>SUM(K222:K227)</f>
        <v>0</v>
      </c>
      <c r="L221" s="115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157</v>
      </c>
      <c r="H222" s="90">
        <v>189</v>
      </c>
      <c r="I222" s="121">
        <v>0</v>
      </c>
      <c r="J222" s="121">
        <v>0</v>
      </c>
      <c r="K222" s="121">
        <v>0</v>
      </c>
      <c r="L222" s="139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158</v>
      </c>
      <c r="H223" s="90">
        <v>190</v>
      </c>
      <c r="I223" s="121">
        <v>0</v>
      </c>
      <c r="J223" s="121">
        <v>0</v>
      </c>
      <c r="K223" s="121">
        <v>0</v>
      </c>
      <c r="L223" s="121">
        <v>0</v>
      </c>
      <c r="M223"/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159</v>
      </c>
      <c r="H224" s="90">
        <v>191</v>
      </c>
      <c r="I224" s="121">
        <v>0</v>
      </c>
      <c r="J224" s="121">
        <v>0</v>
      </c>
      <c r="K224" s="121">
        <v>0</v>
      </c>
      <c r="L224" s="121">
        <v>0</v>
      </c>
    </row>
    <row r="225" spans="1:13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160</v>
      </c>
      <c r="H225" s="90">
        <v>192</v>
      </c>
      <c r="I225" s="121">
        <v>0</v>
      </c>
      <c r="J225" s="121">
        <v>0</v>
      </c>
      <c r="K225" s="121">
        <v>0</v>
      </c>
      <c r="L225" s="139">
        <v>0</v>
      </c>
      <c r="M225"/>
    </row>
    <row r="226" spans="1:13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161</v>
      </c>
      <c r="H226" s="90">
        <v>193</v>
      </c>
      <c r="I226" s="121">
        <v>0</v>
      </c>
      <c r="J226" s="121">
        <v>0</v>
      </c>
      <c r="K226" s="121">
        <v>0</v>
      </c>
      <c r="L226" s="121">
        <v>0</v>
      </c>
    </row>
    <row r="227" spans="1:13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156</v>
      </c>
      <c r="H227" s="90">
        <v>194</v>
      </c>
      <c r="I227" s="121">
        <v>0</v>
      </c>
      <c r="J227" s="121">
        <v>0</v>
      </c>
      <c r="K227" s="121">
        <v>0</v>
      </c>
      <c r="L227" s="139">
        <v>0</v>
      </c>
    </row>
    <row r="228" spans="1:13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162</v>
      </c>
      <c r="H228" s="90">
        <v>195</v>
      </c>
      <c r="I228" s="122">
        <f t="shared" ref="I228:L230" si="22">I229</f>
        <v>0</v>
      </c>
      <c r="J228" s="128">
        <f t="shared" si="22"/>
        <v>0</v>
      </c>
      <c r="K228" s="123">
        <f t="shared" si="22"/>
        <v>0</v>
      </c>
      <c r="L228" s="123">
        <f t="shared" si="22"/>
        <v>0</v>
      </c>
      <c r="M228"/>
    </row>
    <row r="229" spans="1:13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162</v>
      </c>
      <c r="H229" s="90">
        <v>196</v>
      </c>
      <c r="I229" s="124">
        <f t="shared" si="22"/>
        <v>0</v>
      </c>
      <c r="J229" s="133">
        <f t="shared" si="22"/>
        <v>0</v>
      </c>
      <c r="K229" s="125">
        <f t="shared" si="22"/>
        <v>0</v>
      </c>
      <c r="L229" s="125">
        <f t="shared" si="22"/>
        <v>0</v>
      </c>
      <c r="M229"/>
    </row>
    <row r="230" spans="1:13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163</v>
      </c>
      <c r="H230" s="90">
        <v>197</v>
      </c>
      <c r="I230" s="115">
        <f t="shared" si="22"/>
        <v>0</v>
      </c>
      <c r="J230" s="127">
        <f t="shared" si="22"/>
        <v>0</v>
      </c>
      <c r="K230" s="116">
        <f t="shared" si="22"/>
        <v>0</v>
      </c>
      <c r="L230" s="116">
        <f t="shared" si="22"/>
        <v>0</v>
      </c>
      <c r="M230"/>
    </row>
    <row r="231" spans="1:13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163</v>
      </c>
      <c r="H231" s="90">
        <v>198</v>
      </c>
      <c r="I231" s="121">
        <v>0</v>
      </c>
      <c r="J231" s="121">
        <v>0</v>
      </c>
      <c r="K231" s="121">
        <v>0</v>
      </c>
      <c r="L231" s="121">
        <v>0</v>
      </c>
      <c r="M231"/>
    </row>
    <row r="232" spans="1:13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164</v>
      </c>
      <c r="H232" s="90">
        <v>199</v>
      </c>
      <c r="I232" s="115">
        <f t="shared" ref="I232:L233" si="23">I233</f>
        <v>0</v>
      </c>
      <c r="J232" s="115">
        <f t="shared" si="23"/>
        <v>0</v>
      </c>
      <c r="K232" s="115">
        <f t="shared" si="23"/>
        <v>0</v>
      </c>
      <c r="L232" s="115">
        <f t="shared" si="23"/>
        <v>0</v>
      </c>
      <c r="M232"/>
    </row>
    <row r="233" spans="1:13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164</v>
      </c>
      <c r="H233" s="90">
        <v>200</v>
      </c>
      <c r="I233" s="115">
        <f t="shared" si="23"/>
        <v>0</v>
      </c>
      <c r="J233" s="115">
        <f t="shared" si="23"/>
        <v>0</v>
      </c>
      <c r="K233" s="115">
        <f t="shared" si="23"/>
        <v>0</v>
      </c>
      <c r="L233" s="115">
        <f t="shared" si="23"/>
        <v>0</v>
      </c>
      <c r="M233"/>
    </row>
    <row r="234" spans="1:13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164</v>
      </c>
      <c r="H234" s="90">
        <v>201</v>
      </c>
      <c r="I234" s="115">
        <f>SUM(I235:I237)</f>
        <v>0</v>
      </c>
      <c r="J234" s="115">
        <f>SUM(J235:J237)</f>
        <v>0</v>
      </c>
      <c r="K234" s="115">
        <f>SUM(K235:K237)</f>
        <v>0</v>
      </c>
      <c r="L234" s="115">
        <f>SUM(L235:L237)</f>
        <v>0</v>
      </c>
      <c r="M234"/>
    </row>
    <row r="235" spans="1:13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165</v>
      </c>
      <c r="H235" s="90">
        <v>202</v>
      </c>
      <c r="I235" s="121">
        <v>0</v>
      </c>
      <c r="J235" s="121">
        <v>0</v>
      </c>
      <c r="K235" s="121">
        <v>0</v>
      </c>
      <c r="L235" s="121">
        <v>0</v>
      </c>
    </row>
    <row r="236" spans="1:13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166</v>
      </c>
      <c r="H236" s="90">
        <v>203</v>
      </c>
      <c r="I236" s="121">
        <v>0</v>
      </c>
      <c r="J236" s="121">
        <v>0</v>
      </c>
      <c r="K236" s="121">
        <v>0</v>
      </c>
      <c r="L236" s="121">
        <v>0</v>
      </c>
    </row>
    <row r="237" spans="1:13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167</v>
      </c>
      <c r="H237" s="90">
        <v>204</v>
      </c>
      <c r="I237" s="121">
        <v>0</v>
      </c>
      <c r="J237" s="121">
        <v>0</v>
      </c>
      <c r="K237" s="121">
        <v>0</v>
      </c>
      <c r="L237" s="121">
        <v>0</v>
      </c>
      <c r="M237"/>
    </row>
    <row r="238" spans="1:13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168</v>
      </c>
      <c r="H238" s="90">
        <v>205</v>
      </c>
      <c r="I238" s="115">
        <f>SUM(I239+I271)</f>
        <v>0</v>
      </c>
      <c r="J238" s="127">
        <f>SUM(J239+J271)</f>
        <v>0</v>
      </c>
      <c r="K238" s="116">
        <f>SUM(K239+K271)</f>
        <v>0</v>
      </c>
      <c r="L238" s="116">
        <f>SUM(L239+L271)</f>
        <v>0</v>
      </c>
      <c r="M238"/>
    </row>
    <row r="239" spans="1:13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169</v>
      </c>
      <c r="H239" s="90">
        <v>206</v>
      </c>
      <c r="I239" s="124">
        <f>SUM(I240+I249+I253+I257+I261+I264+I267)</f>
        <v>0</v>
      </c>
      <c r="J239" s="133">
        <f>SUM(J240+J249+J253+J257+J261+J264+J267)</f>
        <v>0</v>
      </c>
      <c r="K239" s="125">
        <f>SUM(K240+K249+K253+K257+K261+K264+K267)</f>
        <v>0</v>
      </c>
      <c r="L239" s="125">
        <f>SUM(L240+L249+L253+L257+L261+L264+L267)</f>
        <v>0</v>
      </c>
      <c r="M239"/>
    </row>
    <row r="240" spans="1:13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170</v>
      </c>
      <c r="H240" s="90">
        <v>207</v>
      </c>
      <c r="I240" s="124">
        <f>I241</f>
        <v>0</v>
      </c>
      <c r="J240" s="124">
        <f>J241</f>
        <v>0</v>
      </c>
      <c r="K240" s="124">
        <f>K241</f>
        <v>0</v>
      </c>
      <c r="L240" s="124">
        <f>L241</f>
        <v>0</v>
      </c>
    </row>
    <row r="241" spans="1:13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171</v>
      </c>
      <c r="H241" s="90">
        <v>208</v>
      </c>
      <c r="I241" s="115">
        <f>SUM(I242:I242)</f>
        <v>0</v>
      </c>
      <c r="J241" s="127">
        <f>SUM(J242:J242)</f>
        <v>0</v>
      </c>
      <c r="K241" s="116">
        <f>SUM(K242:K242)</f>
        <v>0</v>
      </c>
      <c r="L241" s="116">
        <f>SUM(L242:L242)</f>
        <v>0</v>
      </c>
    </row>
    <row r="242" spans="1:13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171</v>
      </c>
      <c r="H242" s="90">
        <v>209</v>
      </c>
      <c r="I242" s="121">
        <v>0</v>
      </c>
      <c r="J242" s="121">
        <v>0</v>
      </c>
      <c r="K242" s="121">
        <v>0</v>
      </c>
      <c r="L242" s="121">
        <v>0</v>
      </c>
    </row>
    <row r="243" spans="1:13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172</v>
      </c>
      <c r="H243" s="90">
        <v>210</v>
      </c>
      <c r="I243" s="115">
        <f>SUM(I244:I245)</f>
        <v>0</v>
      </c>
      <c r="J243" s="115">
        <f>SUM(J244:J245)</f>
        <v>0</v>
      </c>
      <c r="K243" s="115">
        <f>SUM(K244:K245)</f>
        <v>0</v>
      </c>
      <c r="L243" s="115">
        <f>SUM(L244:L245)</f>
        <v>0</v>
      </c>
    </row>
    <row r="244" spans="1:13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173</v>
      </c>
      <c r="H244" s="90">
        <v>211</v>
      </c>
      <c r="I244" s="121">
        <v>0</v>
      </c>
      <c r="J244" s="121">
        <v>0</v>
      </c>
      <c r="K244" s="121">
        <v>0</v>
      </c>
      <c r="L244" s="121">
        <v>0</v>
      </c>
    </row>
    <row r="245" spans="1:13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174</v>
      </c>
      <c r="H245" s="90">
        <v>212</v>
      </c>
      <c r="I245" s="121">
        <v>0</v>
      </c>
      <c r="J245" s="121">
        <v>0</v>
      </c>
      <c r="K245" s="121">
        <v>0</v>
      </c>
      <c r="L245" s="121">
        <v>0</v>
      </c>
    </row>
    <row r="246" spans="1:13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175</v>
      </c>
      <c r="H246" s="90">
        <v>213</v>
      </c>
      <c r="I246" s="115">
        <f>SUM(I247:I248)</f>
        <v>0</v>
      </c>
      <c r="J246" s="115">
        <f>SUM(J247:J248)</f>
        <v>0</v>
      </c>
      <c r="K246" s="115">
        <f>SUM(K247:K248)</f>
        <v>0</v>
      </c>
      <c r="L246" s="115">
        <f>SUM(L247:L248)</f>
        <v>0</v>
      </c>
    </row>
    <row r="247" spans="1:13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176</v>
      </c>
      <c r="H247" s="90">
        <v>214</v>
      </c>
      <c r="I247" s="121">
        <v>0</v>
      </c>
      <c r="J247" s="121">
        <v>0</v>
      </c>
      <c r="K247" s="121">
        <v>0</v>
      </c>
      <c r="L247" s="121">
        <v>0</v>
      </c>
    </row>
    <row r="248" spans="1:13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177</v>
      </c>
      <c r="H248" s="90">
        <v>215</v>
      </c>
      <c r="I248" s="121">
        <v>0</v>
      </c>
      <c r="J248" s="121">
        <v>0</v>
      </c>
      <c r="K248" s="121">
        <v>0</v>
      </c>
      <c r="L248" s="121">
        <v>0</v>
      </c>
    </row>
    <row r="249" spans="1:13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178</v>
      </c>
      <c r="H249" s="90">
        <v>216</v>
      </c>
      <c r="I249" s="115">
        <f>I250</f>
        <v>0</v>
      </c>
      <c r="J249" s="115">
        <f>J250</f>
        <v>0</v>
      </c>
      <c r="K249" s="115">
        <f>K250</f>
        <v>0</v>
      </c>
      <c r="L249" s="115">
        <f>L250</f>
        <v>0</v>
      </c>
    </row>
    <row r="250" spans="1:13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178</v>
      </c>
      <c r="H250" s="90">
        <v>217</v>
      </c>
      <c r="I250" s="115">
        <f>SUM(I251:I252)</f>
        <v>0</v>
      </c>
      <c r="J250" s="127">
        <f>SUM(J251:J252)</f>
        <v>0</v>
      </c>
      <c r="K250" s="116">
        <f>SUM(K251:K252)</f>
        <v>0</v>
      </c>
      <c r="L250" s="116">
        <f>SUM(L251:L252)</f>
        <v>0</v>
      </c>
    </row>
    <row r="251" spans="1:13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179</v>
      </c>
      <c r="H251" s="90">
        <v>218</v>
      </c>
      <c r="I251" s="121">
        <v>0</v>
      </c>
      <c r="J251" s="121">
        <v>0</v>
      </c>
      <c r="K251" s="121">
        <v>0</v>
      </c>
      <c r="L251" s="121">
        <v>0</v>
      </c>
      <c r="M251"/>
    </row>
    <row r="252" spans="1:13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180</v>
      </c>
      <c r="H252" s="90">
        <v>219</v>
      </c>
      <c r="I252" s="121">
        <v>0</v>
      </c>
      <c r="J252" s="121">
        <v>0</v>
      </c>
      <c r="K252" s="121">
        <v>0</v>
      </c>
      <c r="L252" s="121">
        <v>0</v>
      </c>
      <c r="M252"/>
    </row>
    <row r="253" spans="1:13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181</v>
      </c>
      <c r="H253" s="90">
        <v>220</v>
      </c>
      <c r="I253" s="122">
        <f>I254</f>
        <v>0</v>
      </c>
      <c r="J253" s="128">
        <f>J254</f>
        <v>0</v>
      </c>
      <c r="K253" s="123">
        <f>K254</f>
        <v>0</v>
      </c>
      <c r="L253" s="123">
        <f>L254</f>
        <v>0</v>
      </c>
      <c r="M253"/>
    </row>
    <row r="254" spans="1:13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181</v>
      </c>
      <c r="H254" s="90">
        <v>221</v>
      </c>
      <c r="I254" s="115">
        <f>I255+I256</f>
        <v>0</v>
      </c>
      <c r="J254" s="115">
        <f>J255+J256</f>
        <v>0</v>
      </c>
      <c r="K254" s="115">
        <f>K255+K256</f>
        <v>0</v>
      </c>
      <c r="L254" s="115">
        <f>L255+L256</f>
        <v>0</v>
      </c>
      <c r="M254"/>
    </row>
    <row r="255" spans="1:13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182</v>
      </c>
      <c r="H255" s="90">
        <v>222</v>
      </c>
      <c r="I255" s="121">
        <v>0</v>
      </c>
      <c r="J255" s="121">
        <v>0</v>
      </c>
      <c r="K255" s="121">
        <v>0</v>
      </c>
      <c r="L255" s="121">
        <v>0</v>
      </c>
      <c r="M255"/>
    </row>
    <row r="256" spans="1:13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183</v>
      </c>
      <c r="H256" s="90">
        <v>223</v>
      </c>
      <c r="I256" s="139">
        <v>0</v>
      </c>
      <c r="J256" s="136">
        <v>0</v>
      </c>
      <c r="K256" s="139">
        <v>0</v>
      </c>
      <c r="L256" s="139">
        <v>0</v>
      </c>
      <c r="M256"/>
    </row>
    <row r="257" spans="1:13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184</v>
      </c>
      <c r="H257" s="90">
        <v>224</v>
      </c>
      <c r="I257" s="115">
        <f>I258</f>
        <v>0</v>
      </c>
      <c r="J257" s="116">
        <f>J258</f>
        <v>0</v>
      </c>
      <c r="K257" s="115">
        <f>K258</f>
        <v>0</v>
      </c>
      <c r="L257" s="116">
        <f>L258</f>
        <v>0</v>
      </c>
    </row>
    <row r="258" spans="1:13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184</v>
      </c>
      <c r="H258" s="90">
        <v>225</v>
      </c>
      <c r="I258" s="122">
        <f>SUM(I259:I260)</f>
        <v>0</v>
      </c>
      <c r="J258" s="128">
        <f>SUM(J259:J260)</f>
        <v>0</v>
      </c>
      <c r="K258" s="123">
        <f>SUM(K259:K260)</f>
        <v>0</v>
      </c>
      <c r="L258" s="123">
        <f>SUM(L259:L260)</f>
        <v>0</v>
      </c>
    </row>
    <row r="259" spans="1:13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185</v>
      </c>
      <c r="H259" s="90">
        <v>226</v>
      </c>
      <c r="I259" s="121">
        <v>0</v>
      </c>
      <c r="J259" s="121">
        <v>0</v>
      </c>
      <c r="K259" s="121">
        <v>0</v>
      </c>
      <c r="L259" s="121">
        <v>0</v>
      </c>
      <c r="M259"/>
    </row>
    <row r="260" spans="1:13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186</v>
      </c>
      <c r="H260" s="90">
        <v>227</v>
      </c>
      <c r="I260" s="121">
        <v>0</v>
      </c>
      <c r="J260" s="121">
        <v>0</v>
      </c>
      <c r="K260" s="121">
        <v>0</v>
      </c>
      <c r="L260" s="121">
        <v>0</v>
      </c>
      <c r="M260"/>
    </row>
    <row r="261" spans="1:13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187</v>
      </c>
      <c r="H261" s="90">
        <v>228</v>
      </c>
      <c r="I261" s="115">
        <f t="shared" ref="I261:L262" si="24">I262</f>
        <v>0</v>
      </c>
      <c r="J261" s="127">
        <f t="shared" si="24"/>
        <v>0</v>
      </c>
      <c r="K261" s="116">
        <f t="shared" si="24"/>
        <v>0</v>
      </c>
      <c r="L261" s="116">
        <f t="shared" si="24"/>
        <v>0</v>
      </c>
    </row>
    <row r="262" spans="1:13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187</v>
      </c>
      <c r="H262" s="90">
        <v>229</v>
      </c>
      <c r="I262" s="116">
        <f t="shared" si="24"/>
        <v>0</v>
      </c>
      <c r="J262" s="127">
        <f t="shared" si="24"/>
        <v>0</v>
      </c>
      <c r="K262" s="116">
        <f t="shared" si="24"/>
        <v>0</v>
      </c>
      <c r="L262" s="116">
        <f t="shared" si="24"/>
        <v>0</v>
      </c>
    </row>
    <row r="263" spans="1:13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187</v>
      </c>
      <c r="H263" s="90">
        <v>230</v>
      </c>
      <c r="I263" s="139">
        <v>0</v>
      </c>
      <c r="J263" s="139">
        <v>0</v>
      </c>
      <c r="K263" s="139">
        <v>0</v>
      </c>
      <c r="L263" s="139">
        <v>0</v>
      </c>
    </row>
    <row r="264" spans="1:13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188</v>
      </c>
      <c r="H264" s="90">
        <v>231</v>
      </c>
      <c r="I264" s="115">
        <f t="shared" ref="I264:L265" si="25">I265</f>
        <v>0</v>
      </c>
      <c r="J264" s="127">
        <f t="shared" si="25"/>
        <v>0</v>
      </c>
      <c r="K264" s="116">
        <f t="shared" si="25"/>
        <v>0</v>
      </c>
      <c r="L264" s="116">
        <f t="shared" si="25"/>
        <v>0</v>
      </c>
    </row>
    <row r="265" spans="1:13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188</v>
      </c>
      <c r="H265" s="90">
        <v>232</v>
      </c>
      <c r="I265" s="115">
        <f t="shared" si="25"/>
        <v>0</v>
      </c>
      <c r="J265" s="127">
        <f t="shared" si="25"/>
        <v>0</v>
      </c>
      <c r="K265" s="116">
        <f t="shared" si="25"/>
        <v>0</v>
      </c>
      <c r="L265" s="116">
        <f t="shared" si="25"/>
        <v>0</v>
      </c>
    </row>
    <row r="266" spans="1:13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188</v>
      </c>
      <c r="H266" s="90">
        <v>233</v>
      </c>
      <c r="I266" s="139">
        <v>0</v>
      </c>
      <c r="J266" s="139">
        <v>0</v>
      </c>
      <c r="K266" s="139">
        <v>0</v>
      </c>
      <c r="L266" s="139">
        <v>0</v>
      </c>
    </row>
    <row r="267" spans="1:13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189</v>
      </c>
      <c r="H267" s="90">
        <v>234</v>
      </c>
      <c r="I267" s="115">
        <f>I268</f>
        <v>0</v>
      </c>
      <c r="J267" s="127">
        <f>J268</f>
        <v>0</v>
      </c>
      <c r="K267" s="116">
        <f>K268</f>
        <v>0</v>
      </c>
      <c r="L267" s="116">
        <f>L268</f>
        <v>0</v>
      </c>
    </row>
    <row r="268" spans="1:13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189</v>
      </c>
      <c r="H268" s="90">
        <v>235</v>
      </c>
      <c r="I268" s="115">
        <f>I269+I270</f>
        <v>0</v>
      </c>
      <c r="J268" s="115">
        <f>J269+J270</f>
        <v>0</v>
      </c>
      <c r="K268" s="115">
        <f>K269+K270</f>
        <v>0</v>
      </c>
      <c r="L268" s="115">
        <f>L269+L270</f>
        <v>0</v>
      </c>
    </row>
    <row r="269" spans="1:13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190</v>
      </c>
      <c r="H269" s="90">
        <v>236</v>
      </c>
      <c r="I269" s="120">
        <v>0</v>
      </c>
      <c r="J269" s="121">
        <v>0</v>
      </c>
      <c r="K269" s="121">
        <v>0</v>
      </c>
      <c r="L269" s="121">
        <v>0</v>
      </c>
      <c r="M269"/>
    </row>
    <row r="270" spans="1:13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191</v>
      </c>
      <c r="H270" s="90">
        <v>237</v>
      </c>
      <c r="I270" s="121">
        <v>0</v>
      </c>
      <c r="J270" s="121">
        <v>0</v>
      </c>
      <c r="K270" s="121">
        <v>0</v>
      </c>
      <c r="L270" s="121">
        <v>0</v>
      </c>
      <c r="M270"/>
    </row>
    <row r="271" spans="1:13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192</v>
      </c>
      <c r="H271" s="90">
        <v>238</v>
      </c>
      <c r="I271" s="115">
        <f>SUM(I272+I281+I285+I289+I293+I296+I299)</f>
        <v>0</v>
      </c>
      <c r="J271" s="127">
        <f>SUM(J272+J281+J285+J289+J293+J296+J299)</f>
        <v>0</v>
      </c>
      <c r="K271" s="116">
        <f>SUM(K272+K281+K285+K289+K293+K296+K299)</f>
        <v>0</v>
      </c>
      <c r="L271" s="116">
        <f>SUM(L272+L281+L285+L289+L293+L296+L299)</f>
        <v>0</v>
      </c>
      <c r="M271"/>
    </row>
    <row r="272" spans="1:13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193</v>
      </c>
      <c r="H272" s="90">
        <v>239</v>
      </c>
      <c r="I272" s="115">
        <f>I273</f>
        <v>0</v>
      </c>
      <c r="J272" s="115">
        <f>J273</f>
        <v>0</v>
      </c>
      <c r="K272" s="115">
        <f>K273</f>
        <v>0</v>
      </c>
      <c r="L272" s="115">
        <f>L273</f>
        <v>0</v>
      </c>
    </row>
    <row r="273" spans="1:13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171</v>
      </c>
      <c r="H273" s="90">
        <v>240</v>
      </c>
      <c r="I273" s="115">
        <f>SUM(I274)</f>
        <v>0</v>
      </c>
      <c r="J273" s="115">
        <f>SUM(J274)</f>
        <v>0</v>
      </c>
      <c r="K273" s="115">
        <f>SUM(K274)</f>
        <v>0</v>
      </c>
      <c r="L273" s="115">
        <f>SUM(L274)</f>
        <v>0</v>
      </c>
    </row>
    <row r="274" spans="1:13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171</v>
      </c>
      <c r="H274" s="90">
        <v>241</v>
      </c>
      <c r="I274" s="121">
        <v>0</v>
      </c>
      <c r="J274" s="121">
        <v>0</v>
      </c>
      <c r="K274" s="121">
        <v>0</v>
      </c>
      <c r="L274" s="121">
        <v>0</v>
      </c>
    </row>
    <row r="275" spans="1:13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194</v>
      </c>
      <c r="H275" s="90">
        <v>242</v>
      </c>
      <c r="I275" s="115">
        <f>SUM(I276:I277)</f>
        <v>0</v>
      </c>
      <c r="J275" s="115">
        <f>SUM(J276:J277)</f>
        <v>0</v>
      </c>
      <c r="K275" s="115">
        <f>SUM(K276:K277)</f>
        <v>0</v>
      </c>
      <c r="L275" s="115">
        <f>SUM(L276:L277)</f>
        <v>0</v>
      </c>
    </row>
    <row r="276" spans="1:13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173</v>
      </c>
      <c r="H276" s="90">
        <v>243</v>
      </c>
      <c r="I276" s="121">
        <v>0</v>
      </c>
      <c r="J276" s="120">
        <v>0</v>
      </c>
      <c r="K276" s="121">
        <v>0</v>
      </c>
      <c r="L276" s="121">
        <v>0</v>
      </c>
    </row>
    <row r="277" spans="1:13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174</v>
      </c>
      <c r="H277" s="90">
        <v>244</v>
      </c>
      <c r="I277" s="121">
        <v>0</v>
      </c>
      <c r="J277" s="120">
        <v>0</v>
      </c>
      <c r="K277" s="121">
        <v>0</v>
      </c>
      <c r="L277" s="121">
        <v>0</v>
      </c>
    </row>
    <row r="278" spans="1:13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175</v>
      </c>
      <c r="H278" s="90">
        <v>245</v>
      </c>
      <c r="I278" s="115">
        <f>SUM(I279:I280)</f>
        <v>0</v>
      </c>
      <c r="J278" s="115">
        <f>SUM(J279:J280)</f>
        <v>0</v>
      </c>
      <c r="K278" s="115">
        <f>SUM(K279:K280)</f>
        <v>0</v>
      </c>
      <c r="L278" s="115">
        <f>SUM(L279:L280)</f>
        <v>0</v>
      </c>
    </row>
    <row r="279" spans="1:13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176</v>
      </c>
      <c r="H279" s="90">
        <v>246</v>
      </c>
      <c r="I279" s="121">
        <v>0</v>
      </c>
      <c r="J279" s="120">
        <v>0</v>
      </c>
      <c r="K279" s="121">
        <v>0</v>
      </c>
      <c r="L279" s="121">
        <v>0</v>
      </c>
    </row>
    <row r="280" spans="1:13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195</v>
      </c>
      <c r="H280" s="90">
        <v>247</v>
      </c>
      <c r="I280" s="121">
        <v>0</v>
      </c>
      <c r="J280" s="120">
        <v>0</v>
      </c>
      <c r="K280" s="121">
        <v>0</v>
      </c>
      <c r="L280" s="121">
        <v>0</v>
      </c>
    </row>
    <row r="281" spans="1:13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196</v>
      </c>
      <c r="H281" s="90">
        <v>248</v>
      </c>
      <c r="I281" s="115">
        <f>I282</f>
        <v>0</v>
      </c>
      <c r="J281" s="116">
        <f>J282</f>
        <v>0</v>
      </c>
      <c r="K281" s="115">
        <f>K282</f>
        <v>0</v>
      </c>
      <c r="L281" s="116">
        <f>L282</f>
        <v>0</v>
      </c>
      <c r="M281"/>
    </row>
    <row r="282" spans="1:13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196</v>
      </c>
      <c r="H282" s="90">
        <v>249</v>
      </c>
      <c r="I282" s="122">
        <f>SUM(I283:I284)</f>
        <v>0</v>
      </c>
      <c r="J282" s="128">
        <f>SUM(J283:J284)</f>
        <v>0</v>
      </c>
      <c r="K282" s="123">
        <f>SUM(K283:K284)</f>
        <v>0</v>
      </c>
      <c r="L282" s="123">
        <f>SUM(L283:L284)</f>
        <v>0</v>
      </c>
      <c r="M282"/>
    </row>
    <row r="283" spans="1:13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197</v>
      </c>
      <c r="H283" s="90">
        <v>250</v>
      </c>
      <c r="I283" s="121">
        <v>0</v>
      </c>
      <c r="J283" s="121">
        <v>0</v>
      </c>
      <c r="K283" s="121">
        <v>0</v>
      </c>
      <c r="L283" s="121">
        <v>0</v>
      </c>
      <c r="M283"/>
    </row>
    <row r="284" spans="1:13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198</v>
      </c>
      <c r="H284" s="90">
        <v>251</v>
      </c>
      <c r="I284" s="121">
        <v>0</v>
      </c>
      <c r="J284" s="121">
        <v>0</v>
      </c>
      <c r="K284" s="121">
        <v>0</v>
      </c>
      <c r="L284" s="121">
        <v>0</v>
      </c>
      <c r="M284"/>
    </row>
    <row r="285" spans="1:13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199</v>
      </c>
      <c r="H285" s="90">
        <v>252</v>
      </c>
      <c r="I285" s="115">
        <f>I286</f>
        <v>0</v>
      </c>
      <c r="J285" s="127">
        <f>J286</f>
        <v>0</v>
      </c>
      <c r="K285" s="116">
        <f>K286</f>
        <v>0</v>
      </c>
      <c r="L285" s="116">
        <f>L286</f>
        <v>0</v>
      </c>
      <c r="M285"/>
    </row>
    <row r="286" spans="1:13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199</v>
      </c>
      <c r="H286" s="90">
        <v>253</v>
      </c>
      <c r="I286" s="115">
        <f>I287+I288</f>
        <v>0</v>
      </c>
      <c r="J286" s="115">
        <f>J287+J288</f>
        <v>0</v>
      </c>
      <c r="K286" s="115">
        <f>K287+K288</f>
        <v>0</v>
      </c>
      <c r="L286" s="115">
        <f>L287+L288</f>
        <v>0</v>
      </c>
      <c r="M286"/>
    </row>
    <row r="287" spans="1:13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200</v>
      </c>
      <c r="H287" s="90">
        <v>254</v>
      </c>
      <c r="I287" s="121">
        <v>0</v>
      </c>
      <c r="J287" s="121">
        <v>0</v>
      </c>
      <c r="K287" s="121">
        <v>0</v>
      </c>
      <c r="L287" s="121">
        <v>0</v>
      </c>
      <c r="M287"/>
    </row>
    <row r="288" spans="1:13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201</v>
      </c>
      <c r="H288" s="90">
        <v>255</v>
      </c>
      <c r="I288" s="121">
        <v>0</v>
      </c>
      <c r="J288" s="121">
        <v>0</v>
      </c>
      <c r="K288" s="121">
        <v>0</v>
      </c>
      <c r="L288" s="121">
        <v>0</v>
      </c>
      <c r="M288"/>
    </row>
    <row r="289" spans="1:13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202</v>
      </c>
      <c r="H289" s="90">
        <v>256</v>
      </c>
      <c r="I289" s="115">
        <f>I290</f>
        <v>0</v>
      </c>
      <c r="J289" s="127">
        <f>J290</f>
        <v>0</v>
      </c>
      <c r="K289" s="116">
        <f>K290</f>
        <v>0</v>
      </c>
      <c r="L289" s="116">
        <f>L290</f>
        <v>0</v>
      </c>
    </row>
    <row r="290" spans="1:13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202</v>
      </c>
      <c r="H290" s="90">
        <v>257</v>
      </c>
      <c r="I290" s="115">
        <f>SUM(I291:I292)</f>
        <v>0</v>
      </c>
      <c r="J290" s="127">
        <f>SUM(J291:J292)</f>
        <v>0</v>
      </c>
      <c r="K290" s="116">
        <f>SUM(K291:K292)</f>
        <v>0</v>
      </c>
      <c r="L290" s="116">
        <f>SUM(L291:L292)</f>
        <v>0</v>
      </c>
    </row>
    <row r="291" spans="1:13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203</v>
      </c>
      <c r="H291" s="90">
        <v>258</v>
      </c>
      <c r="I291" s="121">
        <v>0</v>
      </c>
      <c r="J291" s="121">
        <v>0</v>
      </c>
      <c r="K291" s="121">
        <v>0</v>
      </c>
      <c r="L291" s="121">
        <v>0</v>
      </c>
      <c r="M291"/>
    </row>
    <row r="292" spans="1:13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204</v>
      </c>
      <c r="H292" s="90">
        <v>259</v>
      </c>
      <c r="I292" s="121">
        <v>0</v>
      </c>
      <c r="J292" s="121">
        <v>0</v>
      </c>
      <c r="K292" s="121">
        <v>0</v>
      </c>
      <c r="L292" s="121">
        <v>0</v>
      </c>
      <c r="M292"/>
    </row>
    <row r="293" spans="1:13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205</v>
      </c>
      <c r="H293" s="90">
        <v>260</v>
      </c>
      <c r="I293" s="115">
        <f t="shared" ref="I293:L294" si="26">I294</f>
        <v>0</v>
      </c>
      <c r="J293" s="127">
        <f t="shared" si="26"/>
        <v>0</v>
      </c>
      <c r="K293" s="116">
        <f t="shared" si="26"/>
        <v>0</v>
      </c>
      <c r="L293" s="116">
        <f t="shared" si="26"/>
        <v>0</v>
      </c>
    </row>
    <row r="294" spans="1:13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205</v>
      </c>
      <c r="H294" s="90">
        <v>261</v>
      </c>
      <c r="I294" s="115">
        <f t="shared" si="26"/>
        <v>0</v>
      </c>
      <c r="J294" s="127">
        <f t="shared" si="26"/>
        <v>0</v>
      </c>
      <c r="K294" s="116">
        <f t="shared" si="26"/>
        <v>0</v>
      </c>
      <c r="L294" s="116">
        <f t="shared" si="26"/>
        <v>0</v>
      </c>
    </row>
    <row r="295" spans="1:13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205</v>
      </c>
      <c r="H295" s="90">
        <v>262</v>
      </c>
      <c r="I295" s="121">
        <v>0</v>
      </c>
      <c r="J295" s="121">
        <v>0</v>
      </c>
      <c r="K295" s="121">
        <v>0</v>
      </c>
      <c r="L295" s="121">
        <v>0</v>
      </c>
    </row>
    <row r="296" spans="1:13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188</v>
      </c>
      <c r="H296" s="90">
        <v>263</v>
      </c>
      <c r="I296" s="115">
        <f t="shared" ref="I296:L297" si="27">I297</f>
        <v>0</v>
      </c>
      <c r="J296" s="142">
        <f t="shared" si="27"/>
        <v>0</v>
      </c>
      <c r="K296" s="116">
        <f t="shared" si="27"/>
        <v>0</v>
      </c>
      <c r="L296" s="116">
        <f t="shared" si="27"/>
        <v>0</v>
      </c>
    </row>
    <row r="297" spans="1:13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188</v>
      </c>
      <c r="H297" s="90">
        <v>264</v>
      </c>
      <c r="I297" s="115">
        <f t="shared" si="27"/>
        <v>0</v>
      </c>
      <c r="J297" s="142">
        <f t="shared" si="27"/>
        <v>0</v>
      </c>
      <c r="K297" s="116">
        <f t="shared" si="27"/>
        <v>0</v>
      </c>
      <c r="L297" s="116">
        <f t="shared" si="27"/>
        <v>0</v>
      </c>
    </row>
    <row r="298" spans="1:13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188</v>
      </c>
      <c r="H298" s="90">
        <v>265</v>
      </c>
      <c r="I298" s="121">
        <v>0</v>
      </c>
      <c r="J298" s="121">
        <v>0</v>
      </c>
      <c r="K298" s="121">
        <v>0</v>
      </c>
      <c r="L298" s="121">
        <v>0</v>
      </c>
    </row>
    <row r="299" spans="1:13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189</v>
      </c>
      <c r="H299" s="90">
        <v>266</v>
      </c>
      <c r="I299" s="115">
        <f>I300</f>
        <v>0</v>
      </c>
      <c r="J299" s="142">
        <f>J300</f>
        <v>0</v>
      </c>
      <c r="K299" s="116">
        <f>K300</f>
        <v>0</v>
      </c>
      <c r="L299" s="116">
        <f>L300</f>
        <v>0</v>
      </c>
    </row>
    <row r="300" spans="1:13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189</v>
      </c>
      <c r="H300" s="90">
        <v>267</v>
      </c>
      <c r="I300" s="115">
        <f>I301+I302</f>
        <v>0</v>
      </c>
      <c r="J300" s="115">
        <f>J301+J302</f>
        <v>0</v>
      </c>
      <c r="K300" s="115">
        <f>K301+K302</f>
        <v>0</v>
      </c>
      <c r="L300" s="115">
        <f>L301+L302</f>
        <v>0</v>
      </c>
    </row>
    <row r="301" spans="1:13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190</v>
      </c>
      <c r="H301" s="90">
        <v>268</v>
      </c>
      <c r="I301" s="121">
        <v>0</v>
      </c>
      <c r="J301" s="121">
        <v>0</v>
      </c>
      <c r="K301" s="121">
        <v>0</v>
      </c>
      <c r="L301" s="121">
        <v>0</v>
      </c>
      <c r="M301"/>
    </row>
    <row r="302" spans="1:13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191</v>
      </c>
      <c r="H302" s="90">
        <v>269</v>
      </c>
      <c r="I302" s="121">
        <v>0</v>
      </c>
      <c r="J302" s="121">
        <v>0</v>
      </c>
      <c r="K302" s="121">
        <v>0</v>
      </c>
      <c r="L302" s="121">
        <v>0</v>
      </c>
      <c r="M302"/>
    </row>
    <row r="303" spans="1:13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206</v>
      </c>
      <c r="H303" s="90">
        <v>270</v>
      </c>
      <c r="I303" s="115">
        <f>SUM(I304+I336)</f>
        <v>0</v>
      </c>
      <c r="J303" s="142">
        <f>SUM(J304+J336)</f>
        <v>0</v>
      </c>
      <c r="K303" s="116">
        <f>SUM(K304+K336)</f>
        <v>0</v>
      </c>
      <c r="L303" s="116">
        <f>SUM(L304+L336)</f>
        <v>0</v>
      </c>
      <c r="M303"/>
    </row>
    <row r="304" spans="1:13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207</v>
      </c>
      <c r="H304" s="90">
        <v>271</v>
      </c>
      <c r="I304" s="115">
        <f>SUM(I305+I314+I318+I322+I326+I329+I332)</f>
        <v>0</v>
      </c>
      <c r="J304" s="142">
        <f>SUM(J305+J314+J318+J322+J326+J329+J332)</f>
        <v>0</v>
      </c>
      <c r="K304" s="116">
        <f>SUM(K305+K314+K318+K322+K326+K329+K332)</f>
        <v>0</v>
      </c>
      <c r="L304" s="116">
        <f>SUM(L305+L314+L318+L322+L326+L329+L332)</f>
        <v>0</v>
      </c>
      <c r="M304"/>
    </row>
    <row r="305" spans="1:13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193</v>
      </c>
      <c r="H305" s="90">
        <v>272</v>
      </c>
      <c r="I305" s="115">
        <f>SUM(I306+I308+I311)</f>
        <v>0</v>
      </c>
      <c r="J305" s="115">
        <f>SUM(J306+J308+J311)</f>
        <v>0</v>
      </c>
      <c r="K305" s="115">
        <f>SUM(K306+K308+K311)</f>
        <v>0</v>
      </c>
      <c r="L305" s="115">
        <f>SUM(L306+L308+L311)</f>
        <v>0</v>
      </c>
    </row>
    <row r="306" spans="1:13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171</v>
      </c>
      <c r="H306" s="90">
        <v>273</v>
      </c>
      <c r="I306" s="115">
        <f>SUM(I307:I307)</f>
        <v>0</v>
      </c>
      <c r="J306" s="142">
        <f>SUM(J307:J307)</f>
        <v>0</v>
      </c>
      <c r="K306" s="116">
        <f>SUM(K307:K307)</f>
        <v>0</v>
      </c>
      <c r="L306" s="116">
        <f>SUM(L307:L307)</f>
        <v>0</v>
      </c>
    </row>
    <row r="307" spans="1:13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171</v>
      </c>
      <c r="H307" s="90">
        <v>274</v>
      </c>
      <c r="I307" s="121">
        <v>0</v>
      </c>
      <c r="J307" s="121">
        <v>0</v>
      </c>
      <c r="K307" s="121">
        <v>0</v>
      </c>
      <c r="L307" s="121">
        <v>0</v>
      </c>
    </row>
    <row r="308" spans="1:13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194</v>
      </c>
      <c r="H308" s="90">
        <v>275</v>
      </c>
      <c r="I308" s="115">
        <f>SUM(I309:I310)</f>
        <v>0</v>
      </c>
      <c r="J308" s="115">
        <f>SUM(J309:J310)</f>
        <v>0</v>
      </c>
      <c r="K308" s="115">
        <f>SUM(K309:K310)</f>
        <v>0</v>
      </c>
      <c r="L308" s="115">
        <f>SUM(L309:L310)</f>
        <v>0</v>
      </c>
    </row>
    <row r="309" spans="1:13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173</v>
      </c>
      <c r="H309" s="90">
        <v>276</v>
      </c>
      <c r="I309" s="121">
        <v>0</v>
      </c>
      <c r="J309" s="121">
        <v>0</v>
      </c>
      <c r="K309" s="121">
        <v>0</v>
      </c>
      <c r="L309" s="121">
        <v>0</v>
      </c>
    </row>
    <row r="310" spans="1:13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174</v>
      </c>
      <c r="H310" s="90">
        <v>277</v>
      </c>
      <c r="I310" s="121">
        <v>0</v>
      </c>
      <c r="J310" s="121">
        <v>0</v>
      </c>
      <c r="K310" s="121">
        <v>0</v>
      </c>
      <c r="L310" s="121">
        <v>0</v>
      </c>
    </row>
    <row r="311" spans="1:13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175</v>
      </c>
      <c r="H311" s="90">
        <v>278</v>
      </c>
      <c r="I311" s="115">
        <f>SUM(I312:I313)</f>
        <v>0</v>
      </c>
      <c r="J311" s="115">
        <f>SUM(J312:J313)</f>
        <v>0</v>
      </c>
      <c r="K311" s="115">
        <f>SUM(K312:K313)</f>
        <v>0</v>
      </c>
      <c r="L311" s="115">
        <f>SUM(L312:L313)</f>
        <v>0</v>
      </c>
    </row>
    <row r="312" spans="1:13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176</v>
      </c>
      <c r="H312" s="90">
        <v>279</v>
      </c>
      <c r="I312" s="121">
        <v>0</v>
      </c>
      <c r="J312" s="121">
        <v>0</v>
      </c>
      <c r="K312" s="121">
        <v>0</v>
      </c>
      <c r="L312" s="121">
        <v>0</v>
      </c>
    </row>
    <row r="313" spans="1:13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195</v>
      </c>
      <c r="H313" s="90">
        <v>280</v>
      </c>
      <c r="I313" s="121">
        <v>0</v>
      </c>
      <c r="J313" s="121">
        <v>0</v>
      </c>
      <c r="K313" s="121">
        <v>0</v>
      </c>
      <c r="L313" s="121">
        <v>0</v>
      </c>
    </row>
    <row r="314" spans="1:13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208</v>
      </c>
      <c r="H314" s="90">
        <v>281</v>
      </c>
      <c r="I314" s="115">
        <f>I315</f>
        <v>0</v>
      </c>
      <c r="J314" s="142">
        <f>J315</f>
        <v>0</v>
      </c>
      <c r="K314" s="116">
        <f>K315</f>
        <v>0</v>
      </c>
      <c r="L314" s="116">
        <f>L315</f>
        <v>0</v>
      </c>
    </row>
    <row r="315" spans="1:13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208</v>
      </c>
      <c r="H315" s="90">
        <v>282</v>
      </c>
      <c r="I315" s="122">
        <f>SUM(I316:I317)</f>
        <v>0</v>
      </c>
      <c r="J315" s="143">
        <f>SUM(J316:J317)</f>
        <v>0</v>
      </c>
      <c r="K315" s="123">
        <f>SUM(K316:K317)</f>
        <v>0</v>
      </c>
      <c r="L315" s="123">
        <f>SUM(L316:L317)</f>
        <v>0</v>
      </c>
    </row>
    <row r="316" spans="1:13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209</v>
      </c>
      <c r="H316" s="90">
        <v>283</v>
      </c>
      <c r="I316" s="121">
        <v>0</v>
      </c>
      <c r="J316" s="121">
        <v>0</v>
      </c>
      <c r="K316" s="121">
        <v>0</v>
      </c>
      <c r="L316" s="121">
        <v>0</v>
      </c>
      <c r="M316"/>
    </row>
    <row r="317" spans="1:13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210</v>
      </c>
      <c r="H317" s="90">
        <v>284</v>
      </c>
      <c r="I317" s="121">
        <v>0</v>
      </c>
      <c r="J317" s="121">
        <v>0</v>
      </c>
      <c r="K317" s="121">
        <v>0</v>
      </c>
      <c r="L317" s="121">
        <v>0</v>
      </c>
    </row>
    <row r="318" spans="1:13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211</v>
      </c>
      <c r="H318" s="90">
        <v>285</v>
      </c>
      <c r="I318" s="115">
        <f>I319</f>
        <v>0</v>
      </c>
      <c r="J318" s="142">
        <f>J319</f>
        <v>0</v>
      </c>
      <c r="K318" s="116">
        <f>K319</f>
        <v>0</v>
      </c>
      <c r="L318" s="116">
        <f>L319</f>
        <v>0</v>
      </c>
      <c r="M318"/>
    </row>
    <row r="319" spans="1:13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211</v>
      </c>
      <c r="H319" s="90">
        <v>286</v>
      </c>
      <c r="I319" s="116">
        <f>I320+I321</f>
        <v>0</v>
      </c>
      <c r="J319" s="116">
        <f>J320+J321</f>
        <v>0</v>
      </c>
      <c r="K319" s="116">
        <f>K320+K321</f>
        <v>0</v>
      </c>
      <c r="L319" s="116">
        <f>L320+L321</f>
        <v>0</v>
      </c>
      <c r="M319"/>
    </row>
    <row r="320" spans="1:13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212</v>
      </c>
      <c r="H320" s="90">
        <v>287</v>
      </c>
      <c r="I320" s="139">
        <v>0</v>
      </c>
      <c r="J320" s="139">
        <v>0</v>
      </c>
      <c r="K320" s="139">
        <v>0</v>
      </c>
      <c r="L320" s="138">
        <v>0</v>
      </c>
      <c r="M320"/>
    </row>
    <row r="321" spans="1:13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213</v>
      </c>
      <c r="H321" s="90">
        <v>288</v>
      </c>
      <c r="I321" s="121">
        <v>0</v>
      </c>
      <c r="J321" s="121">
        <v>0</v>
      </c>
      <c r="K321" s="121">
        <v>0</v>
      </c>
      <c r="L321" s="121">
        <v>0</v>
      </c>
      <c r="M321"/>
    </row>
    <row r="322" spans="1:13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214</v>
      </c>
      <c r="H322" s="90">
        <v>289</v>
      </c>
      <c r="I322" s="115">
        <f>I323</f>
        <v>0</v>
      </c>
      <c r="J322" s="142">
        <f>J323</f>
        <v>0</v>
      </c>
      <c r="K322" s="116">
        <f>K323</f>
        <v>0</v>
      </c>
      <c r="L322" s="116">
        <f>L323</f>
        <v>0</v>
      </c>
    </row>
    <row r="323" spans="1:13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214</v>
      </c>
      <c r="H323" s="90">
        <v>290</v>
      </c>
      <c r="I323" s="115">
        <f>SUM(I324:I325)</f>
        <v>0</v>
      </c>
      <c r="J323" s="115">
        <f>SUM(J324:J325)</f>
        <v>0</v>
      </c>
      <c r="K323" s="115">
        <f>SUM(K324:K325)</f>
        <v>0</v>
      </c>
      <c r="L323" s="115">
        <f>SUM(L324:L325)</f>
        <v>0</v>
      </c>
    </row>
    <row r="324" spans="1:13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215</v>
      </c>
      <c r="H324" s="90">
        <v>291</v>
      </c>
      <c r="I324" s="120">
        <v>0</v>
      </c>
      <c r="J324" s="121">
        <v>0</v>
      </c>
      <c r="K324" s="121">
        <v>0</v>
      </c>
      <c r="L324" s="120">
        <v>0</v>
      </c>
    </row>
    <row r="325" spans="1:13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216</v>
      </c>
      <c r="H325" s="90">
        <v>292</v>
      </c>
      <c r="I325" s="121">
        <v>0</v>
      </c>
      <c r="J325" s="139">
        <v>0</v>
      </c>
      <c r="K325" s="139">
        <v>0</v>
      </c>
      <c r="L325" s="138">
        <v>0</v>
      </c>
    </row>
    <row r="326" spans="1:13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217</v>
      </c>
      <c r="H326" s="90">
        <v>293</v>
      </c>
      <c r="I326" s="123">
        <f t="shared" ref="I326:L327" si="28">I327</f>
        <v>0</v>
      </c>
      <c r="J326" s="142">
        <f t="shared" si="28"/>
        <v>0</v>
      </c>
      <c r="K326" s="116">
        <f t="shared" si="28"/>
        <v>0</v>
      </c>
      <c r="L326" s="116">
        <f t="shared" si="28"/>
        <v>0</v>
      </c>
    </row>
    <row r="327" spans="1:13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217</v>
      </c>
      <c r="H327" s="90">
        <v>294</v>
      </c>
      <c r="I327" s="116">
        <f t="shared" si="28"/>
        <v>0</v>
      </c>
      <c r="J327" s="143">
        <f t="shared" si="28"/>
        <v>0</v>
      </c>
      <c r="K327" s="123">
        <f t="shared" si="28"/>
        <v>0</v>
      </c>
      <c r="L327" s="123">
        <f t="shared" si="28"/>
        <v>0</v>
      </c>
    </row>
    <row r="328" spans="1:13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218</v>
      </c>
      <c r="H328" s="90">
        <v>295</v>
      </c>
      <c r="I328" s="121">
        <v>0</v>
      </c>
      <c r="J328" s="139">
        <v>0</v>
      </c>
      <c r="K328" s="139">
        <v>0</v>
      </c>
      <c r="L328" s="138">
        <v>0</v>
      </c>
    </row>
    <row r="329" spans="1:13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188</v>
      </c>
      <c r="H329" s="90">
        <v>296</v>
      </c>
      <c r="I329" s="116">
        <f t="shared" ref="I329:L330" si="29">I330</f>
        <v>0</v>
      </c>
      <c r="J329" s="142">
        <f t="shared" si="29"/>
        <v>0</v>
      </c>
      <c r="K329" s="116">
        <f t="shared" si="29"/>
        <v>0</v>
      </c>
      <c r="L329" s="116">
        <f t="shared" si="29"/>
        <v>0</v>
      </c>
    </row>
    <row r="330" spans="1:13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188</v>
      </c>
      <c r="H330" s="90">
        <v>297</v>
      </c>
      <c r="I330" s="115">
        <f t="shared" si="29"/>
        <v>0</v>
      </c>
      <c r="J330" s="142">
        <f t="shared" si="29"/>
        <v>0</v>
      </c>
      <c r="K330" s="116">
        <f t="shared" si="29"/>
        <v>0</v>
      </c>
      <c r="L330" s="116">
        <f t="shared" si="29"/>
        <v>0</v>
      </c>
    </row>
    <row r="331" spans="1:13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188</v>
      </c>
      <c r="H331" s="90">
        <v>298</v>
      </c>
      <c r="I331" s="139">
        <v>0</v>
      </c>
      <c r="J331" s="139">
        <v>0</v>
      </c>
      <c r="K331" s="139">
        <v>0</v>
      </c>
      <c r="L331" s="138">
        <v>0</v>
      </c>
    </row>
    <row r="332" spans="1:13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219</v>
      </c>
      <c r="H332" s="90">
        <v>299</v>
      </c>
      <c r="I332" s="115">
        <f>I333</f>
        <v>0</v>
      </c>
      <c r="J332" s="142">
        <f>J333</f>
        <v>0</v>
      </c>
      <c r="K332" s="116">
        <f>K333</f>
        <v>0</v>
      </c>
      <c r="L332" s="116">
        <f>L333</f>
        <v>0</v>
      </c>
    </row>
    <row r="333" spans="1:13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219</v>
      </c>
      <c r="H333" s="90">
        <v>300</v>
      </c>
      <c r="I333" s="115">
        <f>I334+I335</f>
        <v>0</v>
      </c>
      <c r="J333" s="115">
        <f>J334+J335</f>
        <v>0</v>
      </c>
      <c r="K333" s="115">
        <f>K334+K335</f>
        <v>0</v>
      </c>
      <c r="L333" s="115">
        <f>L334+L335</f>
        <v>0</v>
      </c>
    </row>
    <row r="334" spans="1:13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220</v>
      </c>
      <c r="H334" s="90">
        <v>301</v>
      </c>
      <c r="I334" s="139">
        <v>0</v>
      </c>
      <c r="J334" s="139">
        <v>0</v>
      </c>
      <c r="K334" s="139">
        <v>0</v>
      </c>
      <c r="L334" s="138">
        <v>0</v>
      </c>
      <c r="M334"/>
    </row>
    <row r="335" spans="1:13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221</v>
      </c>
      <c r="H335" s="90">
        <v>302</v>
      </c>
      <c r="I335" s="121">
        <v>0</v>
      </c>
      <c r="J335" s="121">
        <v>0</v>
      </c>
      <c r="K335" s="121">
        <v>0</v>
      </c>
      <c r="L335" s="121">
        <v>0</v>
      </c>
      <c r="M335"/>
    </row>
    <row r="336" spans="1:13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222</v>
      </c>
      <c r="H336" s="90">
        <v>303</v>
      </c>
      <c r="I336" s="115">
        <f>SUM(I337+I346+I350+I354+I358+I361+I364)</f>
        <v>0</v>
      </c>
      <c r="J336" s="142">
        <f>SUM(J337+J346+J350+J354+J358+J361+J364)</f>
        <v>0</v>
      </c>
      <c r="K336" s="116">
        <f>SUM(K337+K346+K350+K354+K358+K361+K364)</f>
        <v>0</v>
      </c>
      <c r="L336" s="116">
        <f>SUM(L337+L346+L350+L354+L358+L361+L364)</f>
        <v>0</v>
      </c>
      <c r="M336"/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170</v>
      </c>
      <c r="H337" s="90">
        <v>304</v>
      </c>
      <c r="I337" s="115">
        <f>I338</f>
        <v>0</v>
      </c>
      <c r="J337" s="142">
        <f>J338</f>
        <v>0</v>
      </c>
      <c r="K337" s="116">
        <f>K338</f>
        <v>0</v>
      </c>
      <c r="L337" s="116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170</v>
      </c>
      <c r="H338" s="90">
        <v>305</v>
      </c>
      <c r="I338" s="115">
        <f>SUM(I339:I339)</f>
        <v>0</v>
      </c>
      <c r="J338" s="115">
        <f>SUM(J339:J339)</f>
        <v>0</v>
      </c>
      <c r="K338" s="115">
        <f>SUM(K339:K339)</f>
        <v>0</v>
      </c>
      <c r="L338" s="115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171</v>
      </c>
      <c r="H339" s="90">
        <v>306</v>
      </c>
      <c r="I339" s="139">
        <v>0</v>
      </c>
      <c r="J339" s="139">
        <v>0</v>
      </c>
      <c r="K339" s="139">
        <v>0</v>
      </c>
      <c r="L339" s="138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194</v>
      </c>
      <c r="H340" s="90">
        <v>307</v>
      </c>
      <c r="I340" s="115">
        <f>SUM(I341:I342)</f>
        <v>0</v>
      </c>
      <c r="J340" s="115">
        <f>SUM(J341:J342)</f>
        <v>0</v>
      </c>
      <c r="K340" s="115">
        <f>SUM(K341:K342)</f>
        <v>0</v>
      </c>
      <c r="L340" s="115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173</v>
      </c>
      <c r="H341" s="90">
        <v>308</v>
      </c>
      <c r="I341" s="139">
        <v>0</v>
      </c>
      <c r="J341" s="139">
        <v>0</v>
      </c>
      <c r="K341" s="139">
        <v>0</v>
      </c>
      <c r="L341" s="138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174</v>
      </c>
      <c r="H342" s="90">
        <v>309</v>
      </c>
      <c r="I342" s="121">
        <v>0</v>
      </c>
      <c r="J342" s="121">
        <v>0</v>
      </c>
      <c r="K342" s="121">
        <v>0</v>
      </c>
      <c r="L342" s="121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175</v>
      </c>
      <c r="H343" s="90">
        <v>310</v>
      </c>
      <c r="I343" s="115">
        <f>SUM(I344:I345)</f>
        <v>0</v>
      </c>
      <c r="J343" s="115">
        <f>SUM(J344:J345)</f>
        <v>0</v>
      </c>
      <c r="K343" s="115">
        <f>SUM(K344:K345)</f>
        <v>0</v>
      </c>
      <c r="L343" s="115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176</v>
      </c>
      <c r="H344" s="90">
        <v>311</v>
      </c>
      <c r="I344" s="121">
        <v>0</v>
      </c>
      <c r="J344" s="121">
        <v>0</v>
      </c>
      <c r="K344" s="121">
        <v>0</v>
      </c>
      <c r="L344" s="121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195</v>
      </c>
      <c r="H345" s="90">
        <v>312</v>
      </c>
      <c r="I345" s="126">
        <v>0</v>
      </c>
      <c r="J345" s="144">
        <v>0</v>
      </c>
      <c r="K345" s="126">
        <v>0</v>
      </c>
      <c r="L345" s="126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208</v>
      </c>
      <c r="H346" s="90">
        <v>313</v>
      </c>
      <c r="I346" s="124">
        <f>I347</f>
        <v>0</v>
      </c>
      <c r="J346" s="145">
        <f>J347</f>
        <v>0</v>
      </c>
      <c r="K346" s="125">
        <f>K347</f>
        <v>0</v>
      </c>
      <c r="L346" s="125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208</v>
      </c>
      <c r="H347" s="90">
        <v>314</v>
      </c>
      <c r="I347" s="115">
        <f>SUM(I348:I349)</f>
        <v>0</v>
      </c>
      <c r="J347" s="127">
        <f>SUM(J348:J349)</f>
        <v>0</v>
      </c>
      <c r="K347" s="116">
        <f>SUM(K348:K349)</f>
        <v>0</v>
      </c>
      <c r="L347" s="116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209</v>
      </c>
      <c r="H348" s="90">
        <v>315</v>
      </c>
      <c r="I348" s="121">
        <v>0</v>
      </c>
      <c r="J348" s="121">
        <v>0</v>
      </c>
      <c r="K348" s="121">
        <v>0</v>
      </c>
      <c r="L348" s="121">
        <v>0</v>
      </c>
      <c r="M348"/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210</v>
      </c>
      <c r="H349" s="90">
        <v>316</v>
      </c>
      <c r="I349" s="121">
        <v>0</v>
      </c>
      <c r="J349" s="121">
        <v>0</v>
      </c>
      <c r="K349" s="121">
        <v>0</v>
      </c>
      <c r="L349" s="121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211</v>
      </c>
      <c r="H350" s="90">
        <v>317</v>
      </c>
      <c r="I350" s="115">
        <f>I351</f>
        <v>0</v>
      </c>
      <c r="J350" s="127">
        <f>J351</f>
        <v>0</v>
      </c>
      <c r="K350" s="116">
        <f>K351</f>
        <v>0</v>
      </c>
      <c r="L350" s="116">
        <f>L351</f>
        <v>0</v>
      </c>
      <c r="M350"/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211</v>
      </c>
      <c r="H351" s="90">
        <v>318</v>
      </c>
      <c r="I351" s="115">
        <f>I352+I353</f>
        <v>0</v>
      </c>
      <c r="J351" s="115">
        <f>J352+J353</f>
        <v>0</v>
      </c>
      <c r="K351" s="115">
        <f>K352+K353</f>
        <v>0</v>
      </c>
      <c r="L351" s="115">
        <f>L352+L353</f>
        <v>0</v>
      </c>
      <c r="M351"/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212</v>
      </c>
      <c r="H352" s="90">
        <v>319</v>
      </c>
      <c r="I352" s="139">
        <v>0</v>
      </c>
      <c r="J352" s="139">
        <v>0</v>
      </c>
      <c r="K352" s="139">
        <v>0</v>
      </c>
      <c r="L352" s="138">
        <v>0</v>
      </c>
      <c r="M352"/>
    </row>
    <row r="353" spans="1:13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213</v>
      </c>
      <c r="H353" s="90">
        <v>320</v>
      </c>
      <c r="I353" s="121">
        <v>0</v>
      </c>
      <c r="J353" s="121">
        <v>0</v>
      </c>
      <c r="K353" s="121">
        <v>0</v>
      </c>
      <c r="L353" s="121">
        <v>0</v>
      </c>
      <c r="M353"/>
    </row>
    <row r="354" spans="1:13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214</v>
      </c>
      <c r="H354" s="90">
        <v>321</v>
      </c>
      <c r="I354" s="115">
        <f>I355</f>
        <v>0</v>
      </c>
      <c r="J354" s="127">
        <f>J355</f>
        <v>0</v>
      </c>
      <c r="K354" s="116">
        <f>K355</f>
        <v>0</v>
      </c>
      <c r="L354" s="116">
        <f>L355</f>
        <v>0</v>
      </c>
    </row>
    <row r="355" spans="1:13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214</v>
      </c>
      <c r="H355" s="90">
        <v>322</v>
      </c>
      <c r="I355" s="122">
        <f>SUM(I356:I357)</f>
        <v>0</v>
      </c>
      <c r="J355" s="128">
        <f>SUM(J356:J357)</f>
        <v>0</v>
      </c>
      <c r="K355" s="123">
        <f>SUM(K356:K357)</f>
        <v>0</v>
      </c>
      <c r="L355" s="123">
        <f>SUM(L356:L357)</f>
        <v>0</v>
      </c>
    </row>
    <row r="356" spans="1:13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215</v>
      </c>
      <c r="H356" s="90">
        <v>323</v>
      </c>
      <c r="I356" s="121">
        <v>0</v>
      </c>
      <c r="J356" s="121">
        <v>0</v>
      </c>
      <c r="K356" s="121">
        <v>0</v>
      </c>
      <c r="L356" s="121">
        <v>0</v>
      </c>
    </row>
    <row r="357" spans="1:13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223</v>
      </c>
      <c r="H357" s="90">
        <v>324</v>
      </c>
      <c r="I357" s="121">
        <v>0</v>
      </c>
      <c r="J357" s="121">
        <v>0</v>
      </c>
      <c r="K357" s="121">
        <v>0</v>
      </c>
      <c r="L357" s="121">
        <v>0</v>
      </c>
    </row>
    <row r="358" spans="1:13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217</v>
      </c>
      <c r="H358" s="90">
        <v>325</v>
      </c>
      <c r="I358" s="115">
        <f t="shared" ref="I358:L359" si="30">I359</f>
        <v>0</v>
      </c>
      <c r="J358" s="127">
        <f t="shared" si="30"/>
        <v>0</v>
      </c>
      <c r="K358" s="116">
        <f t="shared" si="30"/>
        <v>0</v>
      </c>
      <c r="L358" s="116">
        <f t="shared" si="30"/>
        <v>0</v>
      </c>
    </row>
    <row r="359" spans="1:13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217</v>
      </c>
      <c r="H359" s="90">
        <v>326</v>
      </c>
      <c r="I359" s="122">
        <f t="shared" si="30"/>
        <v>0</v>
      </c>
      <c r="J359" s="128">
        <f t="shared" si="30"/>
        <v>0</v>
      </c>
      <c r="K359" s="123">
        <f t="shared" si="30"/>
        <v>0</v>
      </c>
      <c r="L359" s="123">
        <f t="shared" si="30"/>
        <v>0</v>
      </c>
    </row>
    <row r="360" spans="1:13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217</v>
      </c>
      <c r="H360" s="90">
        <v>327</v>
      </c>
      <c r="I360" s="139">
        <v>0</v>
      </c>
      <c r="J360" s="139">
        <v>0</v>
      </c>
      <c r="K360" s="139">
        <v>0</v>
      </c>
      <c r="L360" s="138">
        <v>0</v>
      </c>
    </row>
    <row r="361" spans="1:13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188</v>
      </c>
      <c r="H361" s="90">
        <v>328</v>
      </c>
      <c r="I361" s="115">
        <f t="shared" ref="I361:L362" si="31">I362</f>
        <v>0</v>
      </c>
      <c r="J361" s="127">
        <f t="shared" si="31"/>
        <v>0</v>
      </c>
      <c r="K361" s="116">
        <f t="shared" si="31"/>
        <v>0</v>
      </c>
      <c r="L361" s="116">
        <f t="shared" si="31"/>
        <v>0</v>
      </c>
    </row>
    <row r="362" spans="1:13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188</v>
      </c>
      <c r="H362" s="90">
        <v>329</v>
      </c>
      <c r="I362" s="115">
        <f t="shared" si="31"/>
        <v>0</v>
      </c>
      <c r="J362" s="127">
        <f t="shared" si="31"/>
        <v>0</v>
      </c>
      <c r="K362" s="116">
        <f t="shared" si="31"/>
        <v>0</v>
      </c>
      <c r="L362" s="116">
        <f t="shared" si="31"/>
        <v>0</v>
      </c>
    </row>
    <row r="363" spans="1:13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188</v>
      </c>
      <c r="H363" s="90">
        <v>330</v>
      </c>
      <c r="I363" s="139">
        <v>0</v>
      </c>
      <c r="J363" s="139">
        <v>0</v>
      </c>
      <c r="K363" s="139">
        <v>0</v>
      </c>
      <c r="L363" s="138">
        <v>0</v>
      </c>
    </row>
    <row r="364" spans="1:13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219</v>
      </c>
      <c r="H364" s="90">
        <v>331</v>
      </c>
      <c r="I364" s="115">
        <f>I365</f>
        <v>0</v>
      </c>
      <c r="J364" s="127">
        <f>J365</f>
        <v>0</v>
      </c>
      <c r="K364" s="116">
        <f>K365</f>
        <v>0</v>
      </c>
      <c r="L364" s="116">
        <f>L365</f>
        <v>0</v>
      </c>
    </row>
    <row r="365" spans="1:13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219</v>
      </c>
      <c r="H365" s="90">
        <v>332</v>
      </c>
      <c r="I365" s="115">
        <f>SUM(I366:I367)</f>
        <v>0</v>
      </c>
      <c r="J365" s="115">
        <f>SUM(J366:J367)</f>
        <v>0</v>
      </c>
      <c r="K365" s="115">
        <f>SUM(K366:K367)</f>
        <v>0</v>
      </c>
      <c r="L365" s="115">
        <f>SUM(L366:L367)</f>
        <v>0</v>
      </c>
    </row>
    <row r="366" spans="1:13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220</v>
      </c>
      <c r="H366" s="90">
        <v>333</v>
      </c>
      <c r="I366" s="139">
        <v>0</v>
      </c>
      <c r="J366" s="139">
        <v>0</v>
      </c>
      <c r="K366" s="139">
        <v>0</v>
      </c>
      <c r="L366" s="138">
        <v>0</v>
      </c>
      <c r="M366"/>
    </row>
    <row r="367" spans="1:13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221</v>
      </c>
      <c r="H367" s="90">
        <v>334</v>
      </c>
      <c r="I367" s="121">
        <v>0</v>
      </c>
      <c r="J367" s="121">
        <v>0</v>
      </c>
      <c r="K367" s="121">
        <v>0</v>
      </c>
      <c r="L367" s="121">
        <v>0</v>
      </c>
      <c r="M367"/>
    </row>
    <row r="368" spans="1:13">
      <c r="A368" s="102"/>
      <c r="B368" s="102"/>
      <c r="C368" s="103"/>
      <c r="D368" s="104"/>
      <c r="E368" s="105"/>
      <c r="F368" s="106"/>
      <c r="G368" s="107" t="s">
        <v>224</v>
      </c>
      <c r="H368" s="90">
        <v>335</v>
      </c>
      <c r="I368" s="130">
        <f>SUM(I34+I184)</f>
        <v>14300</v>
      </c>
      <c r="J368" s="130">
        <f>SUM(J34+J184)</f>
        <v>14300</v>
      </c>
      <c r="K368" s="130">
        <f>SUM(K34+K184)</f>
        <v>14086.849999999999</v>
      </c>
      <c r="L368" s="130">
        <f>SUM(L34+L184)</f>
        <v>14086.849999999999</v>
      </c>
    </row>
    <row r="369" spans="1:12">
      <c r="G369" s="53"/>
      <c r="H369" s="7"/>
      <c r="I369" s="108"/>
      <c r="J369" s="109"/>
      <c r="K369" s="109"/>
      <c r="L369" s="109"/>
    </row>
    <row r="370" spans="1:12">
      <c r="A370" s="155"/>
      <c r="B370" s="155"/>
      <c r="C370" s="155"/>
      <c r="D370" s="345" t="s">
        <v>225</v>
      </c>
      <c r="E370" s="345"/>
      <c r="F370" s="345"/>
      <c r="G370" s="345"/>
      <c r="H370" s="153"/>
      <c r="I370" s="111"/>
      <c r="J370" s="109"/>
      <c r="K370" s="345" t="s">
        <v>226</v>
      </c>
      <c r="L370" s="345"/>
    </row>
    <row r="371" spans="1:12" ht="18.75" customHeight="1">
      <c r="A371" s="154" t="s">
        <v>227</v>
      </c>
      <c r="B371" s="154"/>
      <c r="C371" s="154"/>
      <c r="D371" s="154"/>
      <c r="E371" s="154"/>
      <c r="F371" s="154"/>
      <c r="G371" s="154"/>
      <c r="I371" s="148" t="s">
        <v>228</v>
      </c>
      <c r="K371" s="330" t="s">
        <v>229</v>
      </c>
      <c r="L371" s="330"/>
    </row>
    <row r="372" spans="1:12" ht="15.75" customHeight="1">
      <c r="D372" s="147"/>
      <c r="I372" s="14"/>
      <c r="K372" s="14"/>
      <c r="L372" s="14"/>
    </row>
    <row r="373" spans="1:12" ht="15.75" customHeight="1">
      <c r="A373" s="349" t="s">
        <v>232</v>
      </c>
      <c r="B373" s="349"/>
      <c r="C373" s="349"/>
      <c r="D373" s="349"/>
      <c r="E373" s="349"/>
      <c r="F373" s="349"/>
      <c r="G373" s="349"/>
      <c r="I373" s="14"/>
      <c r="K373" s="345" t="s">
        <v>230</v>
      </c>
      <c r="L373" s="345"/>
    </row>
    <row r="374" spans="1:12" ht="24.75" customHeight="1">
      <c r="A374" s="346" t="s">
        <v>231</v>
      </c>
      <c r="B374" s="346"/>
      <c r="C374" s="346"/>
      <c r="D374" s="346"/>
      <c r="E374" s="346"/>
      <c r="F374" s="346"/>
      <c r="G374" s="346"/>
      <c r="H374" s="150"/>
      <c r="I374" s="15" t="s">
        <v>228</v>
      </c>
      <c r="K374" s="330" t="s">
        <v>229</v>
      </c>
      <c r="L374" s="330"/>
    </row>
  </sheetData>
  <mergeCells count="30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A373:G373"/>
    <mergeCell ref="K373:L373"/>
    <mergeCell ref="A374:G374"/>
    <mergeCell ref="K374:L374"/>
    <mergeCell ref="K31:K32"/>
    <mergeCell ref="L31:L32"/>
    <mergeCell ref="A33:F33"/>
    <mergeCell ref="D370:G370"/>
    <mergeCell ref="K370:L370"/>
    <mergeCell ref="K371:L371"/>
  </mergeCells>
  <pageMargins left="0.39370078740157483" right="0.39370078740157483" top="0.39370078740157483" bottom="0.74803149606299213" header="0.31496062992125984" footer="0.31496062992125984"/>
  <pageSetup paperSize="9" scale="8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1DEED-A442-4874-BE7A-CD229C34B147}">
  <sheetPr>
    <pageSetUpPr fitToPage="1"/>
  </sheetPr>
  <dimension ref="A2:I33"/>
  <sheetViews>
    <sheetView workbookViewId="0">
      <selection activeCell="A32" sqref="A32:D32"/>
    </sheetView>
  </sheetViews>
  <sheetFormatPr defaultRowHeight="15"/>
  <cols>
    <col min="1" max="1" width="6.42578125" style="156" customWidth="1"/>
    <col min="2" max="2" width="13.7109375" style="156" customWidth="1"/>
    <col min="3" max="3" width="11.5703125" style="156" customWidth="1"/>
    <col min="4" max="4" width="9.140625" style="156"/>
    <col min="5" max="5" width="7.140625" style="156" customWidth="1"/>
    <col min="6" max="6" width="13.7109375" style="156" customWidth="1"/>
    <col min="7" max="7" width="10" style="156" customWidth="1"/>
    <col min="8" max="8" width="13.5703125" style="156" customWidth="1"/>
    <col min="9" max="9" width="9.140625" style="156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61" t="s">
        <v>247</v>
      </c>
      <c r="B2" s="361"/>
      <c r="C2" s="361"/>
      <c r="D2" s="361"/>
      <c r="E2" s="361"/>
      <c r="F2" s="361"/>
      <c r="G2" s="361"/>
      <c r="H2" s="361"/>
    </row>
    <row r="3" spans="1:9">
      <c r="A3" s="362" t="s">
        <v>248</v>
      </c>
      <c r="B3" s="362"/>
      <c r="C3" s="362"/>
      <c r="D3" s="362"/>
      <c r="E3" s="362"/>
      <c r="F3" s="362"/>
      <c r="G3" s="362"/>
      <c r="H3" s="362"/>
    </row>
    <row r="6" spans="1:9">
      <c r="A6" s="363" t="s">
        <v>249</v>
      </c>
      <c r="B6" s="363"/>
      <c r="C6" s="363"/>
      <c r="D6" s="363"/>
      <c r="E6" s="363"/>
      <c r="F6" s="363"/>
      <c r="G6" s="363"/>
      <c r="H6" s="363"/>
    </row>
    <row r="9" spans="1:9" ht="15.75">
      <c r="A9" s="364" t="s">
        <v>250</v>
      </c>
      <c r="B9" s="364"/>
      <c r="C9" s="364"/>
      <c r="D9" s="364"/>
      <c r="E9" s="364"/>
      <c r="F9" s="364"/>
      <c r="G9" s="364"/>
      <c r="H9" s="364"/>
      <c r="I9"/>
    </row>
    <row r="10" spans="1:9">
      <c r="D10" s="157"/>
    </row>
    <row r="11" spans="1:9">
      <c r="C11" s="363" t="s">
        <v>251</v>
      </c>
      <c r="D11" s="363"/>
      <c r="E11" s="363"/>
      <c r="F11" s="363"/>
    </row>
    <row r="12" spans="1:9">
      <c r="B12" s="360" t="s">
        <v>252</v>
      </c>
      <c r="C12" s="360"/>
      <c r="D12" s="360"/>
      <c r="E12" s="360"/>
      <c r="F12" s="360"/>
      <c r="G12" s="360"/>
    </row>
    <row r="14" spans="1:9" ht="15" customHeight="1">
      <c r="A14" s="352" t="s">
        <v>253</v>
      </c>
      <c r="B14" s="352"/>
      <c r="C14" s="158">
        <v>45199</v>
      </c>
      <c r="D14" s="159"/>
      <c r="E14" s="159"/>
      <c r="F14" s="159"/>
      <c r="G14" s="159"/>
      <c r="H14" s="159"/>
      <c r="I14"/>
    </row>
    <row r="15" spans="1:9">
      <c r="A15" s="355" t="s">
        <v>254</v>
      </c>
      <c r="B15" s="355"/>
      <c r="C15" s="355"/>
      <c r="D15" s="355"/>
      <c r="E15" s="355"/>
      <c r="F15" s="355"/>
      <c r="G15" s="355"/>
      <c r="H15" s="355"/>
    </row>
    <row r="16" spans="1:9" ht="28.5">
      <c r="A16" s="168" t="s">
        <v>255</v>
      </c>
      <c r="B16" s="168" t="s">
        <v>256</v>
      </c>
      <c r="C16" s="356" t="s">
        <v>257</v>
      </c>
      <c r="D16" s="357"/>
      <c r="E16" s="358"/>
      <c r="F16" s="168" t="s">
        <v>258</v>
      </c>
      <c r="G16" s="169" t="s">
        <v>259</v>
      </c>
      <c r="H16" s="169" t="s">
        <v>260</v>
      </c>
      <c r="I16"/>
    </row>
    <row r="17" spans="1:8">
      <c r="A17" s="160">
        <v>1</v>
      </c>
      <c r="B17" s="161" t="s">
        <v>245</v>
      </c>
      <c r="C17" s="359" t="s">
        <v>261</v>
      </c>
      <c r="D17" s="359"/>
      <c r="E17" s="359"/>
      <c r="F17" s="162" t="s">
        <v>266</v>
      </c>
      <c r="G17" s="163">
        <v>1</v>
      </c>
      <c r="H17" s="164">
        <v>3400</v>
      </c>
    </row>
    <row r="18" spans="1:8">
      <c r="A18" s="160">
        <v>2</v>
      </c>
      <c r="B18" s="161" t="s">
        <v>245</v>
      </c>
      <c r="C18" s="359" t="s">
        <v>262</v>
      </c>
      <c r="D18" s="359"/>
      <c r="E18" s="359"/>
      <c r="F18" s="162" t="s">
        <v>266</v>
      </c>
      <c r="G18" s="163">
        <v>1</v>
      </c>
      <c r="H18" s="164">
        <v>1531.05</v>
      </c>
    </row>
    <row r="19" spans="1:8">
      <c r="A19" s="160">
        <v>3</v>
      </c>
      <c r="B19" s="161" t="s">
        <v>245</v>
      </c>
      <c r="C19" s="359" t="s">
        <v>263</v>
      </c>
      <c r="D19" s="359"/>
      <c r="E19" s="359"/>
      <c r="F19" s="162" t="s">
        <v>266</v>
      </c>
      <c r="G19" s="163">
        <v>1</v>
      </c>
      <c r="H19" s="164">
        <v>9155.7999999999993</v>
      </c>
    </row>
    <row r="20" spans="1:8">
      <c r="A20" s="160"/>
      <c r="B20" s="161"/>
      <c r="C20" s="354" t="s">
        <v>264</v>
      </c>
      <c r="D20" s="354"/>
      <c r="E20" s="354"/>
      <c r="F20" s="165" t="s">
        <v>266</v>
      </c>
      <c r="G20" s="166">
        <v>1</v>
      </c>
      <c r="H20" s="167">
        <f>0+H17+H18+H19</f>
        <v>14086.849999999999</v>
      </c>
    </row>
    <row r="21" spans="1:8">
      <c r="A21" s="160">
        <v>4</v>
      </c>
      <c r="B21" s="161" t="s">
        <v>241</v>
      </c>
      <c r="C21" s="359" t="s">
        <v>263</v>
      </c>
      <c r="D21" s="359"/>
      <c r="E21" s="359"/>
      <c r="F21" s="162" t="s">
        <v>266</v>
      </c>
      <c r="G21" s="163">
        <v>1</v>
      </c>
      <c r="H21" s="164">
        <v>48700</v>
      </c>
    </row>
    <row r="22" spans="1:8">
      <c r="A22" s="160"/>
      <c r="B22" s="161"/>
      <c r="C22" s="354" t="s">
        <v>264</v>
      </c>
      <c r="D22" s="354"/>
      <c r="E22" s="354"/>
      <c r="F22" s="165" t="s">
        <v>266</v>
      </c>
      <c r="G22" s="166">
        <v>1</v>
      </c>
      <c r="H22" s="167">
        <f>0+H21</f>
        <v>48700</v>
      </c>
    </row>
    <row r="23" spans="1:8">
      <c r="A23" s="160">
        <v>5</v>
      </c>
      <c r="B23" s="161" t="s">
        <v>234</v>
      </c>
      <c r="C23" s="359" t="s">
        <v>262</v>
      </c>
      <c r="D23" s="359"/>
      <c r="E23" s="359"/>
      <c r="F23" s="162" t="s">
        <v>266</v>
      </c>
      <c r="G23" s="163">
        <v>1</v>
      </c>
      <c r="H23" s="164">
        <v>3704.23</v>
      </c>
    </row>
    <row r="24" spans="1:8">
      <c r="A24" s="160">
        <v>6</v>
      </c>
      <c r="B24" s="161" t="s">
        <v>234</v>
      </c>
      <c r="C24" s="359" t="s">
        <v>263</v>
      </c>
      <c r="D24" s="359"/>
      <c r="E24" s="359"/>
      <c r="F24" s="162" t="s">
        <v>266</v>
      </c>
      <c r="G24" s="163">
        <v>1</v>
      </c>
      <c r="H24" s="164">
        <v>861750.09</v>
      </c>
    </row>
    <row r="25" spans="1:8">
      <c r="A25" s="160"/>
      <c r="B25" s="161"/>
      <c r="C25" s="354" t="s">
        <v>264</v>
      </c>
      <c r="D25" s="354"/>
      <c r="E25" s="354"/>
      <c r="F25" s="165" t="s">
        <v>266</v>
      </c>
      <c r="G25" s="166">
        <v>1</v>
      </c>
      <c r="H25" s="167">
        <f>0+H23+H24</f>
        <v>865454.32</v>
      </c>
    </row>
    <row r="26" spans="1:8">
      <c r="C26" s="351"/>
      <c r="D26" s="351"/>
      <c r="E26" s="351"/>
    </row>
    <row r="28" spans="1:8">
      <c r="A28" s="352" t="s">
        <v>225</v>
      </c>
      <c r="B28" s="352"/>
      <c r="C28" s="352"/>
      <c r="D28" s="352"/>
      <c r="E28" s="353" t="s">
        <v>226</v>
      </c>
      <c r="F28" s="353"/>
      <c r="G28" s="353"/>
      <c r="H28" s="353"/>
    </row>
    <row r="29" spans="1:8">
      <c r="E29" s="350" t="s">
        <v>265</v>
      </c>
      <c r="F29" s="350"/>
      <c r="G29" s="350"/>
      <c r="H29" s="350"/>
    </row>
    <row r="32" spans="1:8" ht="31.5" customHeight="1">
      <c r="A32" s="352" t="s">
        <v>232</v>
      </c>
      <c r="B32" s="352"/>
      <c r="C32" s="352"/>
      <c r="D32" s="352"/>
      <c r="E32" s="353" t="s">
        <v>230</v>
      </c>
      <c r="F32" s="353"/>
      <c r="G32" s="353"/>
      <c r="H32" s="353"/>
    </row>
    <row r="33" spans="5:8">
      <c r="E33" s="350" t="s">
        <v>265</v>
      </c>
      <c r="F33" s="350"/>
      <c r="G33" s="350"/>
      <c r="H33" s="350"/>
    </row>
  </sheetData>
  <mergeCells count="25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3:H33"/>
    <mergeCell ref="C26:E26"/>
    <mergeCell ref="A28:D28"/>
    <mergeCell ref="E28:H28"/>
    <mergeCell ref="E29:H29"/>
    <mergeCell ref="A32:D32"/>
    <mergeCell ref="E32:H3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60225-2162-4280-BCE6-4D9B4C20A43F}">
  <sheetPr>
    <pageSetUpPr fitToPage="1"/>
  </sheetPr>
  <dimension ref="A2:I33"/>
  <sheetViews>
    <sheetView workbookViewId="0">
      <selection activeCell="J10" sqref="J10"/>
    </sheetView>
  </sheetViews>
  <sheetFormatPr defaultRowHeight="15"/>
  <cols>
    <col min="1" max="1" width="6.42578125" style="156" customWidth="1"/>
    <col min="2" max="2" width="13.7109375" style="156" customWidth="1"/>
    <col min="3" max="3" width="11.5703125" style="156" customWidth="1"/>
    <col min="4" max="4" width="9.140625" style="156"/>
    <col min="5" max="5" width="7.140625" style="156" customWidth="1"/>
    <col min="6" max="6" width="13.7109375" style="156" customWidth="1"/>
    <col min="7" max="7" width="10" style="156" customWidth="1"/>
    <col min="8" max="8" width="13.5703125" style="156" customWidth="1"/>
    <col min="9" max="9" width="9.140625" style="156"/>
    <col min="257" max="257" width="6.42578125" customWidth="1"/>
    <col min="258" max="258" width="13.7109375" customWidth="1"/>
    <col min="259" max="259" width="11.5703125" customWidth="1"/>
    <col min="261" max="261" width="7.140625" customWidth="1"/>
    <col min="262" max="262" width="13.7109375" customWidth="1"/>
    <col min="263" max="263" width="10" customWidth="1"/>
    <col min="264" max="264" width="13.5703125" customWidth="1"/>
    <col min="513" max="513" width="6.42578125" customWidth="1"/>
    <col min="514" max="514" width="13.7109375" customWidth="1"/>
    <col min="515" max="515" width="11.5703125" customWidth="1"/>
    <col min="517" max="517" width="7.140625" customWidth="1"/>
    <col min="518" max="518" width="13.7109375" customWidth="1"/>
    <col min="519" max="519" width="10" customWidth="1"/>
    <col min="520" max="520" width="13.5703125" customWidth="1"/>
    <col min="769" max="769" width="6.42578125" customWidth="1"/>
    <col min="770" max="770" width="13.7109375" customWidth="1"/>
    <col min="771" max="771" width="11.5703125" customWidth="1"/>
    <col min="773" max="773" width="7.140625" customWidth="1"/>
    <col min="774" max="774" width="13.7109375" customWidth="1"/>
    <col min="775" max="775" width="10" customWidth="1"/>
    <col min="776" max="776" width="13.5703125" customWidth="1"/>
    <col min="1025" max="1025" width="6.42578125" customWidth="1"/>
    <col min="1026" max="1026" width="13.7109375" customWidth="1"/>
    <col min="1027" max="1027" width="11.5703125" customWidth="1"/>
    <col min="1029" max="1029" width="7.140625" customWidth="1"/>
    <col min="1030" max="1030" width="13.7109375" customWidth="1"/>
    <col min="1031" max="1031" width="10" customWidth="1"/>
    <col min="1032" max="1032" width="13.5703125" customWidth="1"/>
    <col min="1281" max="1281" width="6.42578125" customWidth="1"/>
    <col min="1282" max="1282" width="13.7109375" customWidth="1"/>
    <col min="1283" max="1283" width="11.5703125" customWidth="1"/>
    <col min="1285" max="1285" width="7.140625" customWidth="1"/>
    <col min="1286" max="1286" width="13.7109375" customWidth="1"/>
    <col min="1287" max="1287" width="10" customWidth="1"/>
    <col min="1288" max="1288" width="13.5703125" customWidth="1"/>
    <col min="1537" max="1537" width="6.42578125" customWidth="1"/>
    <col min="1538" max="1538" width="13.7109375" customWidth="1"/>
    <col min="1539" max="1539" width="11.5703125" customWidth="1"/>
    <col min="1541" max="1541" width="7.140625" customWidth="1"/>
    <col min="1542" max="1542" width="13.7109375" customWidth="1"/>
    <col min="1543" max="1543" width="10" customWidth="1"/>
    <col min="1544" max="1544" width="13.5703125" customWidth="1"/>
    <col min="1793" max="1793" width="6.42578125" customWidth="1"/>
    <col min="1794" max="1794" width="13.7109375" customWidth="1"/>
    <col min="1795" max="1795" width="11.5703125" customWidth="1"/>
    <col min="1797" max="1797" width="7.140625" customWidth="1"/>
    <col min="1798" max="1798" width="13.7109375" customWidth="1"/>
    <col min="1799" max="1799" width="10" customWidth="1"/>
    <col min="1800" max="1800" width="13.5703125" customWidth="1"/>
    <col min="2049" max="2049" width="6.42578125" customWidth="1"/>
    <col min="2050" max="2050" width="13.7109375" customWidth="1"/>
    <col min="2051" max="2051" width="11.5703125" customWidth="1"/>
    <col min="2053" max="2053" width="7.140625" customWidth="1"/>
    <col min="2054" max="2054" width="13.7109375" customWidth="1"/>
    <col min="2055" max="2055" width="10" customWidth="1"/>
    <col min="2056" max="2056" width="13.5703125" customWidth="1"/>
    <col min="2305" max="2305" width="6.42578125" customWidth="1"/>
    <col min="2306" max="2306" width="13.7109375" customWidth="1"/>
    <col min="2307" max="2307" width="11.5703125" customWidth="1"/>
    <col min="2309" max="2309" width="7.140625" customWidth="1"/>
    <col min="2310" max="2310" width="13.7109375" customWidth="1"/>
    <col min="2311" max="2311" width="10" customWidth="1"/>
    <col min="2312" max="2312" width="13.5703125" customWidth="1"/>
    <col min="2561" max="2561" width="6.42578125" customWidth="1"/>
    <col min="2562" max="2562" width="13.7109375" customWidth="1"/>
    <col min="2563" max="2563" width="11.5703125" customWidth="1"/>
    <col min="2565" max="2565" width="7.140625" customWidth="1"/>
    <col min="2566" max="2566" width="13.7109375" customWidth="1"/>
    <col min="2567" max="2567" width="10" customWidth="1"/>
    <col min="2568" max="2568" width="13.5703125" customWidth="1"/>
    <col min="2817" max="2817" width="6.42578125" customWidth="1"/>
    <col min="2818" max="2818" width="13.7109375" customWidth="1"/>
    <col min="2819" max="2819" width="11.5703125" customWidth="1"/>
    <col min="2821" max="2821" width="7.140625" customWidth="1"/>
    <col min="2822" max="2822" width="13.7109375" customWidth="1"/>
    <col min="2823" max="2823" width="10" customWidth="1"/>
    <col min="2824" max="2824" width="13.5703125" customWidth="1"/>
    <col min="3073" max="3073" width="6.42578125" customWidth="1"/>
    <col min="3074" max="3074" width="13.7109375" customWidth="1"/>
    <col min="3075" max="3075" width="11.5703125" customWidth="1"/>
    <col min="3077" max="3077" width="7.140625" customWidth="1"/>
    <col min="3078" max="3078" width="13.7109375" customWidth="1"/>
    <col min="3079" max="3079" width="10" customWidth="1"/>
    <col min="3080" max="3080" width="13.5703125" customWidth="1"/>
    <col min="3329" max="3329" width="6.42578125" customWidth="1"/>
    <col min="3330" max="3330" width="13.7109375" customWidth="1"/>
    <col min="3331" max="3331" width="11.5703125" customWidth="1"/>
    <col min="3333" max="3333" width="7.140625" customWidth="1"/>
    <col min="3334" max="3334" width="13.7109375" customWidth="1"/>
    <col min="3335" max="3335" width="10" customWidth="1"/>
    <col min="3336" max="3336" width="13.5703125" customWidth="1"/>
    <col min="3585" max="3585" width="6.42578125" customWidth="1"/>
    <col min="3586" max="3586" width="13.7109375" customWidth="1"/>
    <col min="3587" max="3587" width="11.5703125" customWidth="1"/>
    <col min="3589" max="3589" width="7.140625" customWidth="1"/>
    <col min="3590" max="3590" width="13.7109375" customWidth="1"/>
    <col min="3591" max="3591" width="10" customWidth="1"/>
    <col min="3592" max="3592" width="13.5703125" customWidth="1"/>
    <col min="3841" max="3841" width="6.42578125" customWidth="1"/>
    <col min="3842" max="3842" width="13.7109375" customWidth="1"/>
    <col min="3843" max="3843" width="11.5703125" customWidth="1"/>
    <col min="3845" max="3845" width="7.140625" customWidth="1"/>
    <col min="3846" max="3846" width="13.7109375" customWidth="1"/>
    <col min="3847" max="3847" width="10" customWidth="1"/>
    <col min="3848" max="3848" width="13.5703125" customWidth="1"/>
    <col min="4097" max="4097" width="6.42578125" customWidth="1"/>
    <col min="4098" max="4098" width="13.7109375" customWidth="1"/>
    <col min="4099" max="4099" width="11.5703125" customWidth="1"/>
    <col min="4101" max="4101" width="7.140625" customWidth="1"/>
    <col min="4102" max="4102" width="13.7109375" customWidth="1"/>
    <col min="4103" max="4103" width="10" customWidth="1"/>
    <col min="4104" max="4104" width="13.5703125" customWidth="1"/>
    <col min="4353" max="4353" width="6.42578125" customWidth="1"/>
    <col min="4354" max="4354" width="13.7109375" customWidth="1"/>
    <col min="4355" max="4355" width="11.5703125" customWidth="1"/>
    <col min="4357" max="4357" width="7.140625" customWidth="1"/>
    <col min="4358" max="4358" width="13.7109375" customWidth="1"/>
    <col min="4359" max="4359" width="10" customWidth="1"/>
    <col min="4360" max="4360" width="13.5703125" customWidth="1"/>
    <col min="4609" max="4609" width="6.42578125" customWidth="1"/>
    <col min="4610" max="4610" width="13.7109375" customWidth="1"/>
    <col min="4611" max="4611" width="11.5703125" customWidth="1"/>
    <col min="4613" max="4613" width="7.140625" customWidth="1"/>
    <col min="4614" max="4614" width="13.7109375" customWidth="1"/>
    <col min="4615" max="4615" width="10" customWidth="1"/>
    <col min="4616" max="4616" width="13.5703125" customWidth="1"/>
    <col min="4865" max="4865" width="6.42578125" customWidth="1"/>
    <col min="4866" max="4866" width="13.7109375" customWidth="1"/>
    <col min="4867" max="4867" width="11.5703125" customWidth="1"/>
    <col min="4869" max="4869" width="7.140625" customWidth="1"/>
    <col min="4870" max="4870" width="13.7109375" customWidth="1"/>
    <col min="4871" max="4871" width="10" customWidth="1"/>
    <col min="4872" max="4872" width="13.5703125" customWidth="1"/>
    <col min="5121" max="5121" width="6.42578125" customWidth="1"/>
    <col min="5122" max="5122" width="13.7109375" customWidth="1"/>
    <col min="5123" max="5123" width="11.5703125" customWidth="1"/>
    <col min="5125" max="5125" width="7.140625" customWidth="1"/>
    <col min="5126" max="5126" width="13.7109375" customWidth="1"/>
    <col min="5127" max="5127" width="10" customWidth="1"/>
    <col min="5128" max="5128" width="13.5703125" customWidth="1"/>
    <col min="5377" max="5377" width="6.42578125" customWidth="1"/>
    <col min="5378" max="5378" width="13.7109375" customWidth="1"/>
    <col min="5379" max="5379" width="11.5703125" customWidth="1"/>
    <col min="5381" max="5381" width="7.140625" customWidth="1"/>
    <col min="5382" max="5382" width="13.7109375" customWidth="1"/>
    <col min="5383" max="5383" width="10" customWidth="1"/>
    <col min="5384" max="5384" width="13.5703125" customWidth="1"/>
    <col min="5633" max="5633" width="6.42578125" customWidth="1"/>
    <col min="5634" max="5634" width="13.7109375" customWidth="1"/>
    <col min="5635" max="5635" width="11.5703125" customWidth="1"/>
    <col min="5637" max="5637" width="7.140625" customWidth="1"/>
    <col min="5638" max="5638" width="13.7109375" customWidth="1"/>
    <col min="5639" max="5639" width="10" customWidth="1"/>
    <col min="5640" max="5640" width="13.5703125" customWidth="1"/>
    <col min="5889" max="5889" width="6.42578125" customWidth="1"/>
    <col min="5890" max="5890" width="13.7109375" customWidth="1"/>
    <col min="5891" max="5891" width="11.5703125" customWidth="1"/>
    <col min="5893" max="5893" width="7.140625" customWidth="1"/>
    <col min="5894" max="5894" width="13.7109375" customWidth="1"/>
    <col min="5895" max="5895" width="10" customWidth="1"/>
    <col min="5896" max="5896" width="13.5703125" customWidth="1"/>
    <col min="6145" max="6145" width="6.42578125" customWidth="1"/>
    <col min="6146" max="6146" width="13.7109375" customWidth="1"/>
    <col min="6147" max="6147" width="11.5703125" customWidth="1"/>
    <col min="6149" max="6149" width="7.140625" customWidth="1"/>
    <col min="6150" max="6150" width="13.7109375" customWidth="1"/>
    <col min="6151" max="6151" width="10" customWidth="1"/>
    <col min="6152" max="6152" width="13.5703125" customWidth="1"/>
    <col min="6401" max="6401" width="6.42578125" customWidth="1"/>
    <col min="6402" max="6402" width="13.7109375" customWidth="1"/>
    <col min="6403" max="6403" width="11.5703125" customWidth="1"/>
    <col min="6405" max="6405" width="7.140625" customWidth="1"/>
    <col min="6406" max="6406" width="13.7109375" customWidth="1"/>
    <col min="6407" max="6407" width="10" customWidth="1"/>
    <col min="6408" max="6408" width="13.5703125" customWidth="1"/>
    <col min="6657" max="6657" width="6.42578125" customWidth="1"/>
    <col min="6658" max="6658" width="13.7109375" customWidth="1"/>
    <col min="6659" max="6659" width="11.5703125" customWidth="1"/>
    <col min="6661" max="6661" width="7.140625" customWidth="1"/>
    <col min="6662" max="6662" width="13.7109375" customWidth="1"/>
    <col min="6663" max="6663" width="10" customWidth="1"/>
    <col min="6664" max="6664" width="13.5703125" customWidth="1"/>
    <col min="6913" max="6913" width="6.42578125" customWidth="1"/>
    <col min="6914" max="6914" width="13.7109375" customWidth="1"/>
    <col min="6915" max="6915" width="11.5703125" customWidth="1"/>
    <col min="6917" max="6917" width="7.140625" customWidth="1"/>
    <col min="6918" max="6918" width="13.7109375" customWidth="1"/>
    <col min="6919" max="6919" width="10" customWidth="1"/>
    <col min="6920" max="6920" width="13.5703125" customWidth="1"/>
    <col min="7169" max="7169" width="6.42578125" customWidth="1"/>
    <col min="7170" max="7170" width="13.7109375" customWidth="1"/>
    <col min="7171" max="7171" width="11.5703125" customWidth="1"/>
    <col min="7173" max="7173" width="7.140625" customWidth="1"/>
    <col min="7174" max="7174" width="13.7109375" customWidth="1"/>
    <col min="7175" max="7175" width="10" customWidth="1"/>
    <col min="7176" max="7176" width="13.5703125" customWidth="1"/>
    <col min="7425" max="7425" width="6.42578125" customWidth="1"/>
    <col min="7426" max="7426" width="13.7109375" customWidth="1"/>
    <col min="7427" max="7427" width="11.5703125" customWidth="1"/>
    <col min="7429" max="7429" width="7.140625" customWidth="1"/>
    <col min="7430" max="7430" width="13.7109375" customWidth="1"/>
    <col min="7431" max="7431" width="10" customWidth="1"/>
    <col min="7432" max="7432" width="13.5703125" customWidth="1"/>
    <col min="7681" max="7681" width="6.42578125" customWidth="1"/>
    <col min="7682" max="7682" width="13.7109375" customWidth="1"/>
    <col min="7683" max="7683" width="11.5703125" customWidth="1"/>
    <col min="7685" max="7685" width="7.140625" customWidth="1"/>
    <col min="7686" max="7686" width="13.7109375" customWidth="1"/>
    <col min="7687" max="7687" width="10" customWidth="1"/>
    <col min="7688" max="7688" width="13.5703125" customWidth="1"/>
    <col min="7937" max="7937" width="6.42578125" customWidth="1"/>
    <col min="7938" max="7938" width="13.7109375" customWidth="1"/>
    <col min="7939" max="7939" width="11.5703125" customWidth="1"/>
    <col min="7941" max="7941" width="7.140625" customWidth="1"/>
    <col min="7942" max="7942" width="13.7109375" customWidth="1"/>
    <col min="7943" max="7943" width="10" customWidth="1"/>
    <col min="7944" max="7944" width="13.5703125" customWidth="1"/>
    <col min="8193" max="8193" width="6.42578125" customWidth="1"/>
    <col min="8194" max="8194" width="13.7109375" customWidth="1"/>
    <col min="8195" max="8195" width="11.5703125" customWidth="1"/>
    <col min="8197" max="8197" width="7.140625" customWidth="1"/>
    <col min="8198" max="8198" width="13.7109375" customWidth="1"/>
    <col min="8199" max="8199" width="10" customWidth="1"/>
    <col min="8200" max="8200" width="13.5703125" customWidth="1"/>
    <col min="8449" max="8449" width="6.42578125" customWidth="1"/>
    <col min="8450" max="8450" width="13.7109375" customWidth="1"/>
    <col min="8451" max="8451" width="11.5703125" customWidth="1"/>
    <col min="8453" max="8453" width="7.140625" customWidth="1"/>
    <col min="8454" max="8454" width="13.7109375" customWidth="1"/>
    <col min="8455" max="8455" width="10" customWidth="1"/>
    <col min="8456" max="8456" width="13.5703125" customWidth="1"/>
    <col min="8705" max="8705" width="6.42578125" customWidth="1"/>
    <col min="8706" max="8706" width="13.7109375" customWidth="1"/>
    <col min="8707" max="8707" width="11.5703125" customWidth="1"/>
    <col min="8709" max="8709" width="7.140625" customWidth="1"/>
    <col min="8710" max="8710" width="13.7109375" customWidth="1"/>
    <col min="8711" max="8711" width="10" customWidth="1"/>
    <col min="8712" max="8712" width="13.5703125" customWidth="1"/>
    <col min="8961" max="8961" width="6.42578125" customWidth="1"/>
    <col min="8962" max="8962" width="13.7109375" customWidth="1"/>
    <col min="8963" max="8963" width="11.5703125" customWidth="1"/>
    <col min="8965" max="8965" width="7.140625" customWidth="1"/>
    <col min="8966" max="8966" width="13.7109375" customWidth="1"/>
    <col min="8967" max="8967" width="10" customWidth="1"/>
    <col min="8968" max="8968" width="13.5703125" customWidth="1"/>
    <col min="9217" max="9217" width="6.42578125" customWidth="1"/>
    <col min="9218" max="9218" width="13.7109375" customWidth="1"/>
    <col min="9219" max="9219" width="11.5703125" customWidth="1"/>
    <col min="9221" max="9221" width="7.140625" customWidth="1"/>
    <col min="9222" max="9222" width="13.7109375" customWidth="1"/>
    <col min="9223" max="9223" width="10" customWidth="1"/>
    <col min="9224" max="9224" width="13.5703125" customWidth="1"/>
    <col min="9473" max="9473" width="6.42578125" customWidth="1"/>
    <col min="9474" max="9474" width="13.7109375" customWidth="1"/>
    <col min="9475" max="9475" width="11.5703125" customWidth="1"/>
    <col min="9477" max="9477" width="7.140625" customWidth="1"/>
    <col min="9478" max="9478" width="13.7109375" customWidth="1"/>
    <col min="9479" max="9479" width="10" customWidth="1"/>
    <col min="9480" max="9480" width="13.5703125" customWidth="1"/>
    <col min="9729" max="9729" width="6.42578125" customWidth="1"/>
    <col min="9730" max="9730" width="13.7109375" customWidth="1"/>
    <col min="9731" max="9731" width="11.5703125" customWidth="1"/>
    <col min="9733" max="9733" width="7.140625" customWidth="1"/>
    <col min="9734" max="9734" width="13.7109375" customWidth="1"/>
    <col min="9735" max="9735" width="10" customWidth="1"/>
    <col min="9736" max="9736" width="13.5703125" customWidth="1"/>
    <col min="9985" max="9985" width="6.42578125" customWidth="1"/>
    <col min="9986" max="9986" width="13.7109375" customWidth="1"/>
    <col min="9987" max="9987" width="11.5703125" customWidth="1"/>
    <col min="9989" max="9989" width="7.140625" customWidth="1"/>
    <col min="9990" max="9990" width="13.7109375" customWidth="1"/>
    <col min="9991" max="9991" width="10" customWidth="1"/>
    <col min="9992" max="9992" width="13.5703125" customWidth="1"/>
    <col min="10241" max="10241" width="6.42578125" customWidth="1"/>
    <col min="10242" max="10242" width="13.7109375" customWidth="1"/>
    <col min="10243" max="10243" width="11.5703125" customWidth="1"/>
    <col min="10245" max="10245" width="7.140625" customWidth="1"/>
    <col min="10246" max="10246" width="13.7109375" customWidth="1"/>
    <col min="10247" max="10247" width="10" customWidth="1"/>
    <col min="10248" max="10248" width="13.5703125" customWidth="1"/>
    <col min="10497" max="10497" width="6.42578125" customWidth="1"/>
    <col min="10498" max="10498" width="13.7109375" customWidth="1"/>
    <col min="10499" max="10499" width="11.5703125" customWidth="1"/>
    <col min="10501" max="10501" width="7.140625" customWidth="1"/>
    <col min="10502" max="10502" width="13.7109375" customWidth="1"/>
    <col min="10503" max="10503" width="10" customWidth="1"/>
    <col min="10504" max="10504" width="13.5703125" customWidth="1"/>
    <col min="10753" max="10753" width="6.42578125" customWidth="1"/>
    <col min="10754" max="10754" width="13.7109375" customWidth="1"/>
    <col min="10755" max="10755" width="11.5703125" customWidth="1"/>
    <col min="10757" max="10757" width="7.140625" customWidth="1"/>
    <col min="10758" max="10758" width="13.7109375" customWidth="1"/>
    <col min="10759" max="10759" width="10" customWidth="1"/>
    <col min="10760" max="10760" width="13.5703125" customWidth="1"/>
    <col min="11009" max="11009" width="6.42578125" customWidth="1"/>
    <col min="11010" max="11010" width="13.7109375" customWidth="1"/>
    <col min="11011" max="11011" width="11.5703125" customWidth="1"/>
    <col min="11013" max="11013" width="7.140625" customWidth="1"/>
    <col min="11014" max="11014" width="13.7109375" customWidth="1"/>
    <col min="11015" max="11015" width="10" customWidth="1"/>
    <col min="11016" max="11016" width="13.5703125" customWidth="1"/>
    <col min="11265" max="11265" width="6.42578125" customWidth="1"/>
    <col min="11266" max="11266" width="13.7109375" customWidth="1"/>
    <col min="11267" max="11267" width="11.5703125" customWidth="1"/>
    <col min="11269" max="11269" width="7.140625" customWidth="1"/>
    <col min="11270" max="11270" width="13.7109375" customWidth="1"/>
    <col min="11271" max="11271" width="10" customWidth="1"/>
    <col min="11272" max="11272" width="13.5703125" customWidth="1"/>
    <col min="11521" max="11521" width="6.42578125" customWidth="1"/>
    <col min="11522" max="11522" width="13.7109375" customWidth="1"/>
    <col min="11523" max="11523" width="11.5703125" customWidth="1"/>
    <col min="11525" max="11525" width="7.140625" customWidth="1"/>
    <col min="11526" max="11526" width="13.7109375" customWidth="1"/>
    <col min="11527" max="11527" width="10" customWidth="1"/>
    <col min="11528" max="11528" width="13.5703125" customWidth="1"/>
    <col min="11777" max="11777" width="6.42578125" customWidth="1"/>
    <col min="11778" max="11778" width="13.7109375" customWidth="1"/>
    <col min="11779" max="11779" width="11.5703125" customWidth="1"/>
    <col min="11781" max="11781" width="7.140625" customWidth="1"/>
    <col min="11782" max="11782" width="13.7109375" customWidth="1"/>
    <col min="11783" max="11783" width="10" customWidth="1"/>
    <col min="11784" max="11784" width="13.5703125" customWidth="1"/>
    <col min="12033" max="12033" width="6.42578125" customWidth="1"/>
    <col min="12034" max="12034" width="13.7109375" customWidth="1"/>
    <col min="12035" max="12035" width="11.5703125" customWidth="1"/>
    <col min="12037" max="12037" width="7.140625" customWidth="1"/>
    <col min="12038" max="12038" width="13.7109375" customWidth="1"/>
    <col min="12039" max="12039" width="10" customWidth="1"/>
    <col min="12040" max="12040" width="13.5703125" customWidth="1"/>
    <col min="12289" max="12289" width="6.42578125" customWidth="1"/>
    <col min="12290" max="12290" width="13.7109375" customWidth="1"/>
    <col min="12291" max="12291" width="11.5703125" customWidth="1"/>
    <col min="12293" max="12293" width="7.140625" customWidth="1"/>
    <col min="12294" max="12294" width="13.7109375" customWidth="1"/>
    <col min="12295" max="12295" width="10" customWidth="1"/>
    <col min="12296" max="12296" width="13.5703125" customWidth="1"/>
    <col min="12545" max="12545" width="6.42578125" customWidth="1"/>
    <col min="12546" max="12546" width="13.7109375" customWidth="1"/>
    <col min="12547" max="12547" width="11.5703125" customWidth="1"/>
    <col min="12549" max="12549" width="7.140625" customWidth="1"/>
    <col min="12550" max="12550" width="13.7109375" customWidth="1"/>
    <col min="12551" max="12551" width="10" customWidth="1"/>
    <col min="12552" max="12552" width="13.5703125" customWidth="1"/>
    <col min="12801" max="12801" width="6.42578125" customWidth="1"/>
    <col min="12802" max="12802" width="13.7109375" customWidth="1"/>
    <col min="12803" max="12803" width="11.5703125" customWidth="1"/>
    <col min="12805" max="12805" width="7.140625" customWidth="1"/>
    <col min="12806" max="12806" width="13.7109375" customWidth="1"/>
    <col min="12807" max="12807" width="10" customWidth="1"/>
    <col min="12808" max="12808" width="13.5703125" customWidth="1"/>
    <col min="13057" max="13057" width="6.42578125" customWidth="1"/>
    <col min="13058" max="13058" width="13.7109375" customWidth="1"/>
    <col min="13059" max="13059" width="11.5703125" customWidth="1"/>
    <col min="13061" max="13061" width="7.140625" customWidth="1"/>
    <col min="13062" max="13062" width="13.7109375" customWidth="1"/>
    <col min="13063" max="13063" width="10" customWidth="1"/>
    <col min="13064" max="13064" width="13.5703125" customWidth="1"/>
    <col min="13313" max="13313" width="6.42578125" customWidth="1"/>
    <col min="13314" max="13314" width="13.7109375" customWidth="1"/>
    <col min="13315" max="13315" width="11.5703125" customWidth="1"/>
    <col min="13317" max="13317" width="7.140625" customWidth="1"/>
    <col min="13318" max="13318" width="13.7109375" customWidth="1"/>
    <col min="13319" max="13319" width="10" customWidth="1"/>
    <col min="13320" max="13320" width="13.5703125" customWidth="1"/>
    <col min="13569" max="13569" width="6.42578125" customWidth="1"/>
    <col min="13570" max="13570" width="13.7109375" customWidth="1"/>
    <col min="13571" max="13571" width="11.5703125" customWidth="1"/>
    <col min="13573" max="13573" width="7.140625" customWidth="1"/>
    <col min="13574" max="13574" width="13.7109375" customWidth="1"/>
    <col min="13575" max="13575" width="10" customWidth="1"/>
    <col min="13576" max="13576" width="13.5703125" customWidth="1"/>
    <col min="13825" max="13825" width="6.42578125" customWidth="1"/>
    <col min="13826" max="13826" width="13.7109375" customWidth="1"/>
    <col min="13827" max="13827" width="11.5703125" customWidth="1"/>
    <col min="13829" max="13829" width="7.140625" customWidth="1"/>
    <col min="13830" max="13830" width="13.7109375" customWidth="1"/>
    <col min="13831" max="13831" width="10" customWidth="1"/>
    <col min="13832" max="13832" width="13.5703125" customWidth="1"/>
    <col min="14081" max="14081" width="6.42578125" customWidth="1"/>
    <col min="14082" max="14082" width="13.7109375" customWidth="1"/>
    <col min="14083" max="14083" width="11.5703125" customWidth="1"/>
    <col min="14085" max="14085" width="7.140625" customWidth="1"/>
    <col min="14086" max="14086" width="13.7109375" customWidth="1"/>
    <col min="14087" max="14087" width="10" customWidth="1"/>
    <col min="14088" max="14088" width="13.5703125" customWidth="1"/>
    <col min="14337" max="14337" width="6.42578125" customWidth="1"/>
    <col min="14338" max="14338" width="13.7109375" customWidth="1"/>
    <col min="14339" max="14339" width="11.5703125" customWidth="1"/>
    <col min="14341" max="14341" width="7.140625" customWidth="1"/>
    <col min="14342" max="14342" width="13.7109375" customWidth="1"/>
    <col min="14343" max="14343" width="10" customWidth="1"/>
    <col min="14344" max="14344" width="13.5703125" customWidth="1"/>
    <col min="14593" max="14593" width="6.42578125" customWidth="1"/>
    <col min="14594" max="14594" width="13.7109375" customWidth="1"/>
    <col min="14595" max="14595" width="11.5703125" customWidth="1"/>
    <col min="14597" max="14597" width="7.140625" customWidth="1"/>
    <col min="14598" max="14598" width="13.7109375" customWidth="1"/>
    <col min="14599" max="14599" width="10" customWidth="1"/>
    <col min="14600" max="14600" width="13.5703125" customWidth="1"/>
    <col min="14849" max="14849" width="6.42578125" customWidth="1"/>
    <col min="14850" max="14850" width="13.7109375" customWidth="1"/>
    <col min="14851" max="14851" width="11.5703125" customWidth="1"/>
    <col min="14853" max="14853" width="7.140625" customWidth="1"/>
    <col min="14854" max="14854" width="13.7109375" customWidth="1"/>
    <col min="14855" max="14855" width="10" customWidth="1"/>
    <col min="14856" max="14856" width="13.5703125" customWidth="1"/>
    <col min="15105" max="15105" width="6.42578125" customWidth="1"/>
    <col min="15106" max="15106" width="13.7109375" customWidth="1"/>
    <col min="15107" max="15107" width="11.5703125" customWidth="1"/>
    <col min="15109" max="15109" width="7.140625" customWidth="1"/>
    <col min="15110" max="15110" width="13.7109375" customWidth="1"/>
    <col min="15111" max="15111" width="10" customWidth="1"/>
    <col min="15112" max="15112" width="13.5703125" customWidth="1"/>
    <col min="15361" max="15361" width="6.42578125" customWidth="1"/>
    <col min="15362" max="15362" width="13.7109375" customWidth="1"/>
    <col min="15363" max="15363" width="11.5703125" customWidth="1"/>
    <col min="15365" max="15365" width="7.140625" customWidth="1"/>
    <col min="15366" max="15366" width="13.7109375" customWidth="1"/>
    <col min="15367" max="15367" width="10" customWidth="1"/>
    <col min="15368" max="15368" width="13.5703125" customWidth="1"/>
    <col min="15617" max="15617" width="6.42578125" customWidth="1"/>
    <col min="15618" max="15618" width="13.7109375" customWidth="1"/>
    <col min="15619" max="15619" width="11.5703125" customWidth="1"/>
    <col min="15621" max="15621" width="7.140625" customWidth="1"/>
    <col min="15622" max="15622" width="13.7109375" customWidth="1"/>
    <col min="15623" max="15623" width="10" customWidth="1"/>
    <col min="15624" max="15624" width="13.5703125" customWidth="1"/>
    <col min="15873" max="15873" width="6.42578125" customWidth="1"/>
    <col min="15874" max="15874" width="13.7109375" customWidth="1"/>
    <col min="15875" max="15875" width="11.5703125" customWidth="1"/>
    <col min="15877" max="15877" width="7.140625" customWidth="1"/>
    <col min="15878" max="15878" width="13.7109375" customWidth="1"/>
    <col min="15879" max="15879" width="10" customWidth="1"/>
    <col min="15880" max="15880" width="13.5703125" customWidth="1"/>
    <col min="16129" max="16129" width="6.42578125" customWidth="1"/>
    <col min="16130" max="16130" width="13.7109375" customWidth="1"/>
    <col min="16131" max="16131" width="11.5703125" customWidth="1"/>
    <col min="16133" max="16133" width="7.140625" customWidth="1"/>
    <col min="16134" max="16134" width="13.7109375" customWidth="1"/>
    <col min="16135" max="16135" width="10" customWidth="1"/>
    <col min="16136" max="16136" width="13.5703125" customWidth="1"/>
  </cols>
  <sheetData>
    <row r="2" spans="1:9">
      <c r="A2" s="361" t="s">
        <v>247</v>
      </c>
      <c r="B2" s="361"/>
      <c r="C2" s="361"/>
      <c r="D2" s="361"/>
      <c r="E2" s="361"/>
      <c r="F2" s="361"/>
      <c r="G2" s="361"/>
      <c r="H2" s="361"/>
    </row>
    <row r="3" spans="1:9">
      <c r="A3" s="362" t="s">
        <v>248</v>
      </c>
      <c r="B3" s="362"/>
      <c r="C3" s="362"/>
      <c r="D3" s="362"/>
      <c r="E3" s="362"/>
      <c r="F3" s="362"/>
      <c r="G3" s="362"/>
      <c r="H3" s="362"/>
    </row>
    <row r="6" spans="1:9">
      <c r="A6" s="363" t="s">
        <v>249</v>
      </c>
      <c r="B6" s="363"/>
      <c r="C6" s="363"/>
      <c r="D6" s="363"/>
      <c r="E6" s="363"/>
      <c r="F6" s="363"/>
      <c r="G6" s="363"/>
      <c r="H6" s="363"/>
    </row>
    <row r="9" spans="1:9" ht="15.75">
      <c r="A9" s="364" t="s">
        <v>250</v>
      </c>
      <c r="B9" s="364"/>
      <c r="C9" s="364"/>
      <c r="D9" s="364"/>
      <c r="E9" s="364"/>
      <c r="F9" s="364"/>
      <c r="G9" s="364"/>
      <c r="H9" s="364"/>
      <c r="I9"/>
    </row>
    <row r="10" spans="1:9">
      <c r="D10" s="157"/>
    </row>
    <row r="11" spans="1:9">
      <c r="C11" s="363" t="s">
        <v>251</v>
      </c>
      <c r="D11" s="363"/>
      <c r="E11" s="363"/>
      <c r="F11" s="363"/>
    </row>
    <row r="12" spans="1:9">
      <c r="B12" s="360" t="s">
        <v>252</v>
      </c>
      <c r="C12" s="360"/>
      <c r="D12" s="360"/>
      <c r="E12" s="360"/>
      <c r="F12" s="360"/>
      <c r="G12" s="360"/>
    </row>
    <row r="14" spans="1:9" ht="15" customHeight="1">
      <c r="A14" s="352" t="s">
        <v>253</v>
      </c>
      <c r="B14" s="352"/>
      <c r="C14" s="158">
        <v>45199</v>
      </c>
      <c r="D14" s="159"/>
      <c r="E14" s="159"/>
      <c r="F14" s="159"/>
      <c r="G14" s="159"/>
      <c r="H14" s="159"/>
      <c r="I14"/>
    </row>
    <row r="15" spans="1:9">
      <c r="A15" s="355" t="s">
        <v>254</v>
      </c>
      <c r="B15" s="355"/>
      <c r="C15" s="355"/>
      <c r="D15" s="355"/>
      <c r="E15" s="355"/>
      <c r="F15" s="355"/>
      <c r="G15" s="355"/>
      <c r="H15" s="355"/>
    </row>
    <row r="16" spans="1:9" ht="28.5">
      <c r="A16" s="168" t="s">
        <v>255</v>
      </c>
      <c r="B16" s="168" t="s">
        <v>256</v>
      </c>
      <c r="C16" s="356" t="s">
        <v>257</v>
      </c>
      <c r="D16" s="357"/>
      <c r="E16" s="358"/>
      <c r="F16" s="168" t="s">
        <v>258</v>
      </c>
      <c r="G16" s="169" t="s">
        <v>259</v>
      </c>
      <c r="H16" s="169" t="s">
        <v>260</v>
      </c>
      <c r="I16"/>
    </row>
    <row r="17" spans="1:8">
      <c r="A17" s="160">
        <v>1</v>
      </c>
      <c r="B17" s="161" t="s">
        <v>245</v>
      </c>
      <c r="C17" s="359" t="s">
        <v>261</v>
      </c>
      <c r="D17" s="359"/>
      <c r="E17" s="359"/>
      <c r="F17" s="162" t="s">
        <v>23</v>
      </c>
      <c r="G17" s="163" t="s">
        <v>23</v>
      </c>
      <c r="H17" s="164">
        <v>3400</v>
      </c>
    </row>
    <row r="18" spans="1:8">
      <c r="A18" s="160">
        <v>2</v>
      </c>
      <c r="B18" s="161" t="s">
        <v>245</v>
      </c>
      <c r="C18" s="359" t="s">
        <v>262</v>
      </c>
      <c r="D18" s="359"/>
      <c r="E18" s="359"/>
      <c r="F18" s="162" t="s">
        <v>23</v>
      </c>
      <c r="G18" s="163" t="s">
        <v>23</v>
      </c>
      <c r="H18" s="164">
        <v>1531.05</v>
      </c>
    </row>
    <row r="19" spans="1:8">
      <c r="A19" s="160">
        <v>3</v>
      </c>
      <c r="B19" s="161" t="s">
        <v>245</v>
      </c>
      <c r="C19" s="359" t="s">
        <v>263</v>
      </c>
      <c r="D19" s="359"/>
      <c r="E19" s="359"/>
      <c r="F19" s="162" t="s">
        <v>23</v>
      </c>
      <c r="G19" s="163" t="s">
        <v>23</v>
      </c>
      <c r="H19" s="164">
        <v>9155.7999999999993</v>
      </c>
    </row>
    <row r="20" spans="1:8">
      <c r="A20" s="160"/>
      <c r="B20" s="161"/>
      <c r="C20" s="354" t="s">
        <v>264</v>
      </c>
      <c r="D20" s="354"/>
      <c r="E20" s="354"/>
      <c r="F20" s="165" t="s">
        <v>23</v>
      </c>
      <c r="G20" s="166" t="s">
        <v>23</v>
      </c>
      <c r="H20" s="167">
        <f>0+H17+H18+H19</f>
        <v>14086.849999999999</v>
      </c>
    </row>
    <row r="21" spans="1:8">
      <c r="A21" s="160">
        <v>4</v>
      </c>
      <c r="B21" s="161" t="s">
        <v>241</v>
      </c>
      <c r="C21" s="359" t="s">
        <v>263</v>
      </c>
      <c r="D21" s="359"/>
      <c r="E21" s="359"/>
      <c r="F21" s="162" t="s">
        <v>23</v>
      </c>
      <c r="G21" s="163" t="s">
        <v>23</v>
      </c>
      <c r="H21" s="164">
        <v>48700</v>
      </c>
    </row>
    <row r="22" spans="1:8">
      <c r="A22" s="160"/>
      <c r="B22" s="161"/>
      <c r="C22" s="354" t="s">
        <v>264</v>
      </c>
      <c r="D22" s="354"/>
      <c r="E22" s="354"/>
      <c r="F22" s="165" t="s">
        <v>23</v>
      </c>
      <c r="G22" s="166" t="s">
        <v>23</v>
      </c>
      <c r="H22" s="167">
        <f>0+H21</f>
        <v>48700</v>
      </c>
    </row>
    <row r="23" spans="1:8">
      <c r="A23" s="160">
        <v>5</v>
      </c>
      <c r="B23" s="161" t="s">
        <v>234</v>
      </c>
      <c r="C23" s="359" t="s">
        <v>262</v>
      </c>
      <c r="D23" s="359"/>
      <c r="E23" s="359"/>
      <c r="F23" s="162" t="s">
        <v>23</v>
      </c>
      <c r="G23" s="163" t="s">
        <v>23</v>
      </c>
      <c r="H23" s="164">
        <v>3704.23</v>
      </c>
    </row>
    <row r="24" spans="1:8">
      <c r="A24" s="160">
        <v>6</v>
      </c>
      <c r="B24" s="161" t="s">
        <v>234</v>
      </c>
      <c r="C24" s="359" t="s">
        <v>263</v>
      </c>
      <c r="D24" s="359"/>
      <c r="E24" s="359"/>
      <c r="F24" s="162" t="s">
        <v>23</v>
      </c>
      <c r="G24" s="163" t="s">
        <v>23</v>
      </c>
      <c r="H24" s="164">
        <v>861750.09</v>
      </c>
    </row>
    <row r="25" spans="1:8">
      <c r="A25" s="160"/>
      <c r="B25" s="161"/>
      <c r="C25" s="354" t="s">
        <v>264</v>
      </c>
      <c r="D25" s="354"/>
      <c r="E25" s="354"/>
      <c r="F25" s="165" t="s">
        <v>23</v>
      </c>
      <c r="G25" s="166" t="s">
        <v>23</v>
      </c>
      <c r="H25" s="167">
        <f>0+H23+H24</f>
        <v>865454.32</v>
      </c>
    </row>
    <row r="26" spans="1:8">
      <c r="C26" s="351"/>
      <c r="D26" s="351"/>
      <c r="E26" s="351"/>
    </row>
    <row r="28" spans="1:8">
      <c r="A28" s="352" t="s">
        <v>225</v>
      </c>
      <c r="B28" s="352"/>
      <c r="C28" s="352"/>
      <c r="D28" s="352"/>
      <c r="E28" s="353" t="s">
        <v>226</v>
      </c>
      <c r="F28" s="353"/>
      <c r="G28" s="353"/>
      <c r="H28" s="353"/>
    </row>
    <row r="29" spans="1:8">
      <c r="E29" s="350" t="s">
        <v>265</v>
      </c>
      <c r="F29" s="350"/>
      <c r="G29" s="350"/>
      <c r="H29" s="350"/>
    </row>
    <row r="32" spans="1:8" ht="29.25" customHeight="1">
      <c r="A32" s="352" t="s">
        <v>232</v>
      </c>
      <c r="B32" s="352"/>
      <c r="C32" s="352"/>
      <c r="D32" s="352"/>
      <c r="E32" s="353" t="s">
        <v>230</v>
      </c>
      <c r="F32" s="353"/>
      <c r="G32" s="353"/>
      <c r="H32" s="353"/>
    </row>
    <row r="33" spans="5:8">
      <c r="E33" s="350" t="s">
        <v>265</v>
      </c>
      <c r="F33" s="350"/>
      <c r="G33" s="350"/>
      <c r="H33" s="350"/>
    </row>
  </sheetData>
  <mergeCells count="25">
    <mergeCell ref="B12:G12"/>
    <mergeCell ref="A2:H2"/>
    <mergeCell ref="A3:H3"/>
    <mergeCell ref="A6:H6"/>
    <mergeCell ref="A9:H9"/>
    <mergeCell ref="C11:F11"/>
    <mergeCell ref="C25:E25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E33:H33"/>
    <mergeCell ref="C26:E26"/>
    <mergeCell ref="A28:D28"/>
    <mergeCell ref="E28:H28"/>
    <mergeCell ref="E29:H29"/>
    <mergeCell ref="A32:D32"/>
    <mergeCell ref="E32:H3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15</vt:i4>
      </vt:variant>
    </vt:vector>
  </HeadingPairs>
  <TitlesOfParts>
    <vt:vector size="15" baseType="lpstr">
      <vt:lpstr>F2_suvestinė</vt:lpstr>
      <vt:lpstr>F2_SB_suvestinė</vt:lpstr>
      <vt:lpstr>F2_SB_1.1.2.3</vt:lpstr>
      <vt:lpstr>F2_SB_1.4.4.28</vt:lpstr>
      <vt:lpstr>F2_ML</vt:lpstr>
      <vt:lpstr>F2_S</vt:lpstr>
      <vt:lpstr>F2_LK</vt:lpstr>
      <vt:lpstr>Gautų_FS_pažyma</vt:lpstr>
      <vt:lpstr>Gautų_FS_pažyma_pagal_šalt</vt:lpstr>
      <vt:lpstr>Sukauptų_FS_pažyma</vt:lpstr>
      <vt:lpstr>Sukauptų_FS_pažyma_pagal_šalt</vt:lpstr>
      <vt:lpstr>9_priedas</vt:lpstr>
      <vt:lpstr>Pažyma_prie_9_priedo</vt:lpstr>
      <vt:lpstr>S7</vt:lpstr>
      <vt:lpstr>Pažyma_apie_pajamas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Rita Mockienė</cp:lastModifiedBy>
  <cp:lastPrinted>2023-10-06T13:42:18Z</cp:lastPrinted>
  <dcterms:created xsi:type="dcterms:W3CDTF">2022-03-30T11:04:35Z</dcterms:created>
  <dcterms:modified xsi:type="dcterms:W3CDTF">2023-10-09T10:25:00Z</dcterms:modified>
  <cp:category/>
</cp:coreProperties>
</file>