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Forma Nr2 ir paž.apie paj biudž vykd.atask\"/>
    </mc:Choice>
  </mc:AlternateContent>
  <xr:revisionPtr revIDLastSave="0" documentId="13_ncr:1_{187ADF62-BA6E-4FAE-B87B-F076443A1971}" xr6:coauthVersionLast="47" xr6:coauthVersionMax="47" xr10:uidLastSave="{00000000-0000-0000-0000-000000000000}"/>
  <bookViews>
    <workbookView xWindow="-120" yWindow="-120" windowWidth="29040" windowHeight="15840" firstSheet="4" activeTab="6" xr2:uid="{00000000-000D-0000-FFFF-FFFF00000000}"/>
  </bookViews>
  <sheets>
    <sheet name="Forma Nr2 suvestinė" sheetId="6" r:id="rId1"/>
    <sheet name="Forma Nr.2 ML" sheetId="15" r:id="rId2"/>
    <sheet name="Forma Nr.2 S" sheetId="2" r:id="rId3"/>
    <sheet name="Forma Nr2 SB suv" sheetId="5" r:id="rId4"/>
    <sheet name="Forma Nr.2 SB" sheetId="3" r:id="rId5"/>
    <sheet name="Forma Nr.2 SB 1.4.4.28" sheetId="4" r:id="rId6"/>
    <sheet name="Gautų FS pažyma" sheetId="7" r:id="rId7"/>
    <sheet name="Gautų FS pažyma pagal šaltinį" sheetId="8" r:id="rId8"/>
    <sheet name="Sukauptų FS pažyma" sheetId="9" r:id="rId9"/>
    <sheet name="Sukauptų FS pažyma pagal šalt" sheetId="10" r:id="rId10"/>
    <sheet name="9 priedas" sheetId="11" r:id="rId11"/>
    <sheet name="Pažyma prie 9 priedo" sheetId="14" r:id="rId12"/>
    <sheet name="S7" sheetId="12" r:id="rId13"/>
    <sheet name="Pažyma apie pajamas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0" l="1"/>
  <c r="H18" i="10"/>
  <c r="H23" i="9"/>
  <c r="H18" i="9"/>
  <c r="K83" i="11"/>
  <c r="K82" i="11" s="1"/>
  <c r="J83" i="11"/>
  <c r="J82" i="11" s="1"/>
  <c r="I83" i="11"/>
  <c r="I82" i="11"/>
  <c r="K76" i="11"/>
  <c r="J76" i="11"/>
  <c r="J75" i="11" s="1"/>
  <c r="I76" i="11"/>
  <c r="I75" i="11" s="1"/>
  <c r="K75" i="11"/>
  <c r="K70" i="11"/>
  <c r="J70" i="11"/>
  <c r="I70" i="11"/>
  <c r="K67" i="11"/>
  <c r="J67" i="11"/>
  <c r="I67" i="11"/>
  <c r="I66" i="11" s="1"/>
  <c r="K66" i="11"/>
  <c r="J66" i="11"/>
  <c r="K59" i="11"/>
  <c r="J59" i="11"/>
  <c r="I59" i="11"/>
  <c r="K54" i="11"/>
  <c r="J54" i="11"/>
  <c r="I54" i="11"/>
  <c r="K51" i="11"/>
  <c r="J51" i="11"/>
  <c r="I51" i="11"/>
  <c r="K48" i="11"/>
  <c r="J48" i="11"/>
  <c r="J47" i="11" s="1"/>
  <c r="I48" i="11"/>
  <c r="I47" i="11" s="1"/>
  <c r="K47" i="11"/>
  <c r="K43" i="11"/>
  <c r="K42" i="11" s="1"/>
  <c r="J43" i="11"/>
  <c r="J42" i="11" s="1"/>
  <c r="I43" i="11"/>
  <c r="I42" i="11"/>
  <c r="K39" i="11"/>
  <c r="J39" i="11"/>
  <c r="I39" i="11"/>
  <c r="K37" i="11"/>
  <c r="J37" i="11"/>
  <c r="I37" i="11"/>
  <c r="K32" i="11"/>
  <c r="K31" i="11" s="1"/>
  <c r="K30" i="11" s="1"/>
  <c r="K91" i="11" s="1"/>
  <c r="J32" i="11"/>
  <c r="J31" i="11" s="1"/>
  <c r="J30" i="11" s="1"/>
  <c r="J91" i="11" s="1"/>
  <c r="I32" i="11"/>
  <c r="I31" i="11"/>
  <c r="H22" i="8"/>
  <c r="H18" i="8"/>
  <c r="H22" i="7"/>
  <c r="H18" i="7"/>
  <c r="L367" i="6"/>
  <c r="K367" i="6"/>
  <c r="J367" i="6"/>
  <c r="I367" i="6"/>
  <c r="I366" i="6" s="1"/>
  <c r="L366" i="6"/>
  <c r="K366" i="6"/>
  <c r="J366" i="6"/>
  <c r="L364" i="6"/>
  <c r="K364" i="6"/>
  <c r="K363" i="6" s="1"/>
  <c r="J364" i="6"/>
  <c r="J363" i="6" s="1"/>
  <c r="I364" i="6"/>
  <c r="I363" i="6" s="1"/>
  <c r="L363" i="6"/>
  <c r="L361" i="6"/>
  <c r="L360" i="6" s="1"/>
  <c r="K361" i="6"/>
  <c r="K360" i="6" s="1"/>
  <c r="J361" i="6"/>
  <c r="J360" i="6" s="1"/>
  <c r="I361" i="6"/>
  <c r="I360" i="6"/>
  <c r="L357" i="6"/>
  <c r="K357" i="6"/>
  <c r="J357" i="6"/>
  <c r="I357" i="6"/>
  <c r="I356" i="6" s="1"/>
  <c r="L356" i="6"/>
  <c r="K356" i="6"/>
  <c r="J356" i="6"/>
  <c r="L353" i="6"/>
  <c r="K353" i="6"/>
  <c r="K352" i="6" s="1"/>
  <c r="J353" i="6"/>
  <c r="J352" i="6" s="1"/>
  <c r="I353" i="6"/>
  <c r="I352" i="6" s="1"/>
  <c r="L352" i="6"/>
  <c r="L349" i="6"/>
  <c r="L348" i="6" s="1"/>
  <c r="K349" i="6"/>
  <c r="K348" i="6" s="1"/>
  <c r="J349" i="6"/>
  <c r="J348" i="6" s="1"/>
  <c r="I349" i="6"/>
  <c r="I348" i="6"/>
  <c r="L345" i="6"/>
  <c r="K345" i="6"/>
  <c r="J345" i="6"/>
  <c r="I345" i="6"/>
  <c r="L342" i="6"/>
  <c r="K342" i="6"/>
  <c r="J342" i="6"/>
  <c r="I342" i="6"/>
  <c r="L340" i="6"/>
  <c r="K340" i="6"/>
  <c r="K339" i="6" s="1"/>
  <c r="J340" i="6"/>
  <c r="J339" i="6" s="1"/>
  <c r="I340" i="6"/>
  <c r="I339" i="6" s="1"/>
  <c r="L339" i="6"/>
  <c r="L335" i="6"/>
  <c r="K335" i="6"/>
  <c r="K334" i="6" s="1"/>
  <c r="J335" i="6"/>
  <c r="J334" i="6" s="1"/>
  <c r="I335" i="6"/>
  <c r="I334" i="6" s="1"/>
  <c r="L334" i="6"/>
  <c r="L332" i="6"/>
  <c r="L331" i="6" s="1"/>
  <c r="K332" i="6"/>
  <c r="K331" i="6" s="1"/>
  <c r="J332" i="6"/>
  <c r="J331" i="6" s="1"/>
  <c r="I332" i="6"/>
  <c r="I331" i="6"/>
  <c r="L329" i="6"/>
  <c r="K329" i="6"/>
  <c r="J329" i="6"/>
  <c r="I329" i="6"/>
  <c r="L328" i="6"/>
  <c r="K328" i="6"/>
  <c r="J328" i="6"/>
  <c r="I328" i="6"/>
  <c r="L325" i="6"/>
  <c r="K325" i="6"/>
  <c r="K324" i="6" s="1"/>
  <c r="J325" i="6"/>
  <c r="J324" i="6" s="1"/>
  <c r="I325" i="6"/>
  <c r="I324" i="6" s="1"/>
  <c r="L324" i="6"/>
  <c r="L321" i="6"/>
  <c r="L320" i="6" s="1"/>
  <c r="K321" i="6"/>
  <c r="K320" i="6" s="1"/>
  <c r="J321" i="6"/>
  <c r="J320" i="6" s="1"/>
  <c r="I321" i="6"/>
  <c r="I320" i="6"/>
  <c r="L317" i="6"/>
  <c r="K317" i="6"/>
  <c r="J317" i="6"/>
  <c r="I317" i="6"/>
  <c r="L316" i="6"/>
  <c r="K316" i="6"/>
  <c r="J316" i="6"/>
  <c r="I316" i="6"/>
  <c r="L313" i="6"/>
  <c r="K313" i="6"/>
  <c r="J313" i="6"/>
  <c r="I313" i="6"/>
  <c r="L310" i="6"/>
  <c r="K310" i="6"/>
  <c r="J310" i="6"/>
  <c r="I310" i="6"/>
  <c r="L308" i="6"/>
  <c r="L307" i="6" s="1"/>
  <c r="K308" i="6"/>
  <c r="K307" i="6" s="1"/>
  <c r="K306" i="6" s="1"/>
  <c r="J308" i="6"/>
  <c r="J307" i="6" s="1"/>
  <c r="J306" i="6" s="1"/>
  <c r="I308" i="6"/>
  <c r="I307" i="6"/>
  <c r="L302" i="6"/>
  <c r="K302" i="6"/>
  <c r="K301" i="6" s="1"/>
  <c r="J302" i="6"/>
  <c r="J301" i="6" s="1"/>
  <c r="I302" i="6"/>
  <c r="I301" i="6" s="1"/>
  <c r="L301" i="6"/>
  <c r="L299" i="6"/>
  <c r="L298" i="6" s="1"/>
  <c r="K299" i="6"/>
  <c r="K298" i="6" s="1"/>
  <c r="J299" i="6"/>
  <c r="J298" i="6" s="1"/>
  <c r="I299" i="6"/>
  <c r="I298" i="6"/>
  <c r="L296" i="6"/>
  <c r="K296" i="6"/>
  <c r="J296" i="6"/>
  <c r="I296" i="6"/>
  <c r="L295" i="6"/>
  <c r="K295" i="6"/>
  <c r="J295" i="6"/>
  <c r="I295" i="6"/>
  <c r="L292" i="6"/>
  <c r="K292" i="6"/>
  <c r="K291" i="6" s="1"/>
  <c r="J292" i="6"/>
  <c r="J291" i="6" s="1"/>
  <c r="I292" i="6"/>
  <c r="I291" i="6" s="1"/>
  <c r="L291" i="6"/>
  <c r="L288" i="6"/>
  <c r="L287" i="6" s="1"/>
  <c r="K288" i="6"/>
  <c r="K287" i="6" s="1"/>
  <c r="J288" i="6"/>
  <c r="J287" i="6" s="1"/>
  <c r="I288" i="6"/>
  <c r="I287" i="6"/>
  <c r="L284" i="6"/>
  <c r="K284" i="6"/>
  <c r="J284" i="6"/>
  <c r="I284" i="6"/>
  <c r="L283" i="6"/>
  <c r="K283" i="6"/>
  <c r="J283" i="6"/>
  <c r="I283" i="6"/>
  <c r="L280" i="6"/>
  <c r="K280" i="6"/>
  <c r="J280" i="6"/>
  <c r="I280" i="6"/>
  <c r="L277" i="6"/>
  <c r="K277" i="6"/>
  <c r="J277" i="6"/>
  <c r="I277" i="6"/>
  <c r="L275" i="6"/>
  <c r="L274" i="6" s="1"/>
  <c r="L273" i="6" s="1"/>
  <c r="K275" i="6"/>
  <c r="K274" i="6" s="1"/>
  <c r="K273" i="6" s="1"/>
  <c r="J275" i="6"/>
  <c r="J274" i="6" s="1"/>
  <c r="J273" i="6" s="1"/>
  <c r="I275" i="6"/>
  <c r="I274" i="6"/>
  <c r="L270" i="6"/>
  <c r="L269" i="6" s="1"/>
  <c r="K270" i="6"/>
  <c r="K269" i="6" s="1"/>
  <c r="J270" i="6"/>
  <c r="J269" i="6" s="1"/>
  <c r="I270" i="6"/>
  <c r="I269" i="6"/>
  <c r="L267" i="6"/>
  <c r="K267" i="6"/>
  <c r="J267" i="6"/>
  <c r="I267" i="6"/>
  <c r="L266" i="6"/>
  <c r="K266" i="6"/>
  <c r="J266" i="6"/>
  <c r="I266" i="6"/>
  <c r="L264" i="6"/>
  <c r="K264" i="6"/>
  <c r="K263" i="6" s="1"/>
  <c r="J264" i="6"/>
  <c r="J263" i="6" s="1"/>
  <c r="I264" i="6"/>
  <c r="I263" i="6" s="1"/>
  <c r="L263" i="6"/>
  <c r="L260" i="6"/>
  <c r="L259" i="6" s="1"/>
  <c r="K260" i="6"/>
  <c r="K259" i="6" s="1"/>
  <c r="J260" i="6"/>
  <c r="J259" i="6" s="1"/>
  <c r="I260" i="6"/>
  <c r="I259" i="6"/>
  <c r="L256" i="6"/>
  <c r="K256" i="6"/>
  <c r="J256" i="6"/>
  <c r="I256" i="6"/>
  <c r="L255" i="6"/>
  <c r="K255" i="6"/>
  <c r="J255" i="6"/>
  <c r="I255" i="6"/>
  <c r="L252" i="6"/>
  <c r="K252" i="6"/>
  <c r="K251" i="6" s="1"/>
  <c r="J252" i="6"/>
  <c r="J251" i="6" s="1"/>
  <c r="I252" i="6"/>
  <c r="I251" i="6" s="1"/>
  <c r="I241" i="6" s="1"/>
  <c r="L251" i="6"/>
  <c r="L248" i="6"/>
  <c r="K248" i="6"/>
  <c r="J248" i="6"/>
  <c r="I248" i="6"/>
  <c r="L245" i="6"/>
  <c r="K245" i="6"/>
  <c r="J245" i="6"/>
  <c r="I245" i="6"/>
  <c r="L243" i="6"/>
  <c r="K243" i="6"/>
  <c r="J243" i="6"/>
  <c r="I243" i="6"/>
  <c r="L242" i="6"/>
  <c r="K242" i="6"/>
  <c r="J242" i="6"/>
  <c r="I242" i="6"/>
  <c r="L236" i="6"/>
  <c r="L235" i="6" s="1"/>
  <c r="L234" i="6" s="1"/>
  <c r="K236" i="6"/>
  <c r="K235" i="6" s="1"/>
  <c r="K234" i="6" s="1"/>
  <c r="J236" i="6"/>
  <c r="J235" i="6" s="1"/>
  <c r="J234" i="6" s="1"/>
  <c r="I236" i="6"/>
  <c r="I235" i="6"/>
  <c r="I234" i="6" s="1"/>
  <c r="L232" i="6"/>
  <c r="L231" i="6" s="1"/>
  <c r="L230" i="6" s="1"/>
  <c r="K232" i="6"/>
  <c r="K231" i="6" s="1"/>
  <c r="K230" i="6" s="1"/>
  <c r="J232" i="6"/>
  <c r="J231" i="6" s="1"/>
  <c r="J230" i="6" s="1"/>
  <c r="I232" i="6"/>
  <c r="I231" i="6"/>
  <c r="I230" i="6" s="1"/>
  <c r="L223" i="6"/>
  <c r="L222" i="6" s="1"/>
  <c r="K223" i="6"/>
  <c r="K222" i="6" s="1"/>
  <c r="J223" i="6"/>
  <c r="J222" i="6" s="1"/>
  <c r="I223" i="6"/>
  <c r="I222" i="6"/>
  <c r="L220" i="6"/>
  <c r="L219" i="6" s="1"/>
  <c r="L218" i="6" s="1"/>
  <c r="K220" i="6"/>
  <c r="J220" i="6"/>
  <c r="I220" i="6"/>
  <c r="K219" i="6"/>
  <c r="K218" i="6" s="1"/>
  <c r="J219" i="6"/>
  <c r="J218" i="6" s="1"/>
  <c r="I219" i="6"/>
  <c r="I218" i="6"/>
  <c r="L213" i="6"/>
  <c r="L212" i="6" s="1"/>
  <c r="L211" i="6" s="1"/>
  <c r="K213" i="6"/>
  <c r="J213" i="6"/>
  <c r="I213" i="6"/>
  <c r="K212" i="6"/>
  <c r="K211" i="6" s="1"/>
  <c r="J212" i="6"/>
  <c r="J211" i="6" s="1"/>
  <c r="I212" i="6"/>
  <c r="I211" i="6" s="1"/>
  <c r="L209" i="6"/>
  <c r="L208" i="6" s="1"/>
  <c r="K209" i="6"/>
  <c r="J209" i="6"/>
  <c r="I209" i="6"/>
  <c r="K208" i="6"/>
  <c r="J208" i="6"/>
  <c r="I208" i="6"/>
  <c r="L204" i="6"/>
  <c r="K204" i="6"/>
  <c r="K203" i="6" s="1"/>
  <c r="J204" i="6"/>
  <c r="J203" i="6" s="1"/>
  <c r="I204" i="6"/>
  <c r="L203" i="6"/>
  <c r="I203" i="6"/>
  <c r="L198" i="6"/>
  <c r="L197" i="6" s="1"/>
  <c r="K198" i="6"/>
  <c r="K197" i="6" s="1"/>
  <c r="J198" i="6"/>
  <c r="J197" i="6" s="1"/>
  <c r="I198" i="6"/>
  <c r="I197" i="6" s="1"/>
  <c r="I188" i="6" s="1"/>
  <c r="L193" i="6"/>
  <c r="L192" i="6" s="1"/>
  <c r="K193" i="6"/>
  <c r="J193" i="6"/>
  <c r="I193" i="6"/>
  <c r="K192" i="6"/>
  <c r="J192" i="6"/>
  <c r="I192" i="6"/>
  <c r="L190" i="6"/>
  <c r="K190" i="6"/>
  <c r="K189" i="6" s="1"/>
  <c r="J190" i="6"/>
  <c r="J189" i="6" s="1"/>
  <c r="I190" i="6"/>
  <c r="L189" i="6"/>
  <c r="I189" i="6"/>
  <c r="L182" i="6"/>
  <c r="L181" i="6" s="1"/>
  <c r="K182" i="6"/>
  <c r="K181" i="6" s="1"/>
  <c r="J182" i="6"/>
  <c r="J181" i="6" s="1"/>
  <c r="I182" i="6"/>
  <c r="I181" i="6" s="1"/>
  <c r="L177" i="6"/>
  <c r="L176" i="6" s="1"/>
  <c r="L175" i="6" s="1"/>
  <c r="K177" i="6"/>
  <c r="J177" i="6"/>
  <c r="I177" i="6"/>
  <c r="K176" i="6"/>
  <c r="K175" i="6" s="1"/>
  <c r="J176" i="6"/>
  <c r="I176" i="6"/>
  <c r="L173" i="6"/>
  <c r="L172" i="6" s="1"/>
  <c r="L171" i="6" s="1"/>
  <c r="K173" i="6"/>
  <c r="J173" i="6"/>
  <c r="I173" i="6"/>
  <c r="K172" i="6"/>
  <c r="K171" i="6" s="1"/>
  <c r="K170" i="6" s="1"/>
  <c r="J172" i="6"/>
  <c r="J171" i="6" s="1"/>
  <c r="I172" i="6"/>
  <c r="I171" i="6" s="1"/>
  <c r="L168" i="6"/>
  <c r="L167" i="6" s="1"/>
  <c r="K168" i="6"/>
  <c r="K167" i="6" s="1"/>
  <c r="J168" i="6"/>
  <c r="J167" i="6" s="1"/>
  <c r="I168" i="6"/>
  <c r="I167" i="6" s="1"/>
  <c r="L163" i="6"/>
  <c r="L162" i="6" s="1"/>
  <c r="K163" i="6"/>
  <c r="J163" i="6"/>
  <c r="I163" i="6"/>
  <c r="K162" i="6"/>
  <c r="K161" i="6" s="1"/>
  <c r="K160" i="6" s="1"/>
  <c r="J162" i="6"/>
  <c r="J161" i="6" s="1"/>
  <c r="J160" i="6" s="1"/>
  <c r="I162" i="6"/>
  <c r="I161" i="6" s="1"/>
  <c r="I160" i="6" s="1"/>
  <c r="L157" i="6"/>
  <c r="L156" i="6" s="1"/>
  <c r="L155" i="6" s="1"/>
  <c r="K157" i="6"/>
  <c r="K156" i="6" s="1"/>
  <c r="K155" i="6" s="1"/>
  <c r="J157" i="6"/>
  <c r="J156" i="6" s="1"/>
  <c r="J155" i="6" s="1"/>
  <c r="I157" i="6"/>
  <c r="I156" i="6" s="1"/>
  <c r="I155" i="6" s="1"/>
  <c r="L153" i="6"/>
  <c r="L152" i="6" s="1"/>
  <c r="K153" i="6"/>
  <c r="K152" i="6" s="1"/>
  <c r="J153" i="6"/>
  <c r="J152" i="6" s="1"/>
  <c r="I153" i="6"/>
  <c r="I152" i="6" s="1"/>
  <c r="L149" i="6"/>
  <c r="L148" i="6" s="1"/>
  <c r="L147" i="6" s="1"/>
  <c r="K149" i="6"/>
  <c r="J149" i="6"/>
  <c r="I149" i="6"/>
  <c r="K148" i="6"/>
  <c r="K147" i="6" s="1"/>
  <c r="J148" i="6"/>
  <c r="J147" i="6" s="1"/>
  <c r="I148" i="6"/>
  <c r="I147" i="6" s="1"/>
  <c r="L144" i="6"/>
  <c r="L143" i="6" s="1"/>
  <c r="L142" i="6" s="1"/>
  <c r="K144" i="6"/>
  <c r="J144" i="6"/>
  <c r="I144" i="6"/>
  <c r="K143" i="6"/>
  <c r="K142" i="6" s="1"/>
  <c r="J143" i="6"/>
  <c r="J142" i="6" s="1"/>
  <c r="I143" i="6"/>
  <c r="I142" i="6" s="1"/>
  <c r="I141" i="6" s="1"/>
  <c r="L139" i="6"/>
  <c r="L138" i="6" s="1"/>
  <c r="L137" i="6" s="1"/>
  <c r="K139" i="6"/>
  <c r="K138" i="6" s="1"/>
  <c r="K137" i="6" s="1"/>
  <c r="J139" i="6"/>
  <c r="J138" i="6" s="1"/>
  <c r="J137" i="6" s="1"/>
  <c r="I139" i="6"/>
  <c r="I138" i="6" s="1"/>
  <c r="I137" i="6" s="1"/>
  <c r="L135" i="6"/>
  <c r="L134" i="6" s="1"/>
  <c r="L133" i="6" s="1"/>
  <c r="K135" i="6"/>
  <c r="K134" i="6" s="1"/>
  <c r="K133" i="6" s="1"/>
  <c r="J135" i="6"/>
  <c r="J134" i="6" s="1"/>
  <c r="J133" i="6" s="1"/>
  <c r="I135" i="6"/>
  <c r="I134" i="6" s="1"/>
  <c r="I133" i="6" s="1"/>
  <c r="L131" i="6"/>
  <c r="L130" i="6" s="1"/>
  <c r="L129" i="6" s="1"/>
  <c r="K131" i="6"/>
  <c r="K130" i="6" s="1"/>
  <c r="K129" i="6" s="1"/>
  <c r="J131" i="6"/>
  <c r="J130" i="6" s="1"/>
  <c r="J129" i="6" s="1"/>
  <c r="I131" i="6"/>
  <c r="I130" i="6" s="1"/>
  <c r="I129" i="6" s="1"/>
  <c r="L127" i="6"/>
  <c r="L126" i="6" s="1"/>
  <c r="L125" i="6" s="1"/>
  <c r="K127" i="6"/>
  <c r="K126" i="6" s="1"/>
  <c r="K125" i="6" s="1"/>
  <c r="J127" i="6"/>
  <c r="J126" i="6" s="1"/>
  <c r="J125" i="6" s="1"/>
  <c r="I127" i="6"/>
  <c r="I126" i="6" s="1"/>
  <c r="I125" i="6" s="1"/>
  <c r="L123" i="6"/>
  <c r="L122" i="6" s="1"/>
  <c r="L121" i="6" s="1"/>
  <c r="K123" i="6"/>
  <c r="K122" i="6" s="1"/>
  <c r="K121" i="6" s="1"/>
  <c r="J123" i="6"/>
  <c r="J122" i="6" s="1"/>
  <c r="J121" i="6" s="1"/>
  <c r="I123" i="6"/>
  <c r="I122" i="6" s="1"/>
  <c r="I121" i="6" s="1"/>
  <c r="L118" i="6"/>
  <c r="L117" i="6" s="1"/>
  <c r="L116" i="6" s="1"/>
  <c r="K118" i="6"/>
  <c r="K117" i="6" s="1"/>
  <c r="K116" i="6" s="1"/>
  <c r="J118" i="6"/>
  <c r="J117" i="6" s="1"/>
  <c r="J116" i="6" s="1"/>
  <c r="I118" i="6"/>
  <c r="I117" i="6" s="1"/>
  <c r="I116" i="6" s="1"/>
  <c r="I115" i="6" s="1"/>
  <c r="L112" i="6"/>
  <c r="K112" i="6"/>
  <c r="K111" i="6" s="1"/>
  <c r="J112" i="6"/>
  <c r="J111" i="6" s="1"/>
  <c r="I112" i="6"/>
  <c r="L111" i="6"/>
  <c r="I111" i="6"/>
  <c r="L108" i="6"/>
  <c r="L107" i="6" s="1"/>
  <c r="L106" i="6" s="1"/>
  <c r="K108" i="6"/>
  <c r="K107" i="6" s="1"/>
  <c r="J108" i="6"/>
  <c r="J107" i="6" s="1"/>
  <c r="I108" i="6"/>
  <c r="I107" i="6" s="1"/>
  <c r="I106" i="6" s="1"/>
  <c r="L103" i="6"/>
  <c r="L102" i="6" s="1"/>
  <c r="L101" i="6" s="1"/>
  <c r="K103" i="6"/>
  <c r="K102" i="6" s="1"/>
  <c r="K101" i="6" s="1"/>
  <c r="J103" i="6"/>
  <c r="J102" i="6" s="1"/>
  <c r="J101" i="6" s="1"/>
  <c r="I103" i="6"/>
  <c r="I102" i="6" s="1"/>
  <c r="I101" i="6" s="1"/>
  <c r="L98" i="6"/>
  <c r="L97" i="6" s="1"/>
  <c r="L96" i="6" s="1"/>
  <c r="L95" i="6" s="1"/>
  <c r="K98" i="6"/>
  <c r="K97" i="6" s="1"/>
  <c r="K96" i="6" s="1"/>
  <c r="J98" i="6"/>
  <c r="J97" i="6" s="1"/>
  <c r="J96" i="6" s="1"/>
  <c r="I98" i="6"/>
  <c r="I97" i="6" s="1"/>
  <c r="I96" i="6" s="1"/>
  <c r="L91" i="6"/>
  <c r="K91" i="6"/>
  <c r="K90" i="6" s="1"/>
  <c r="K89" i="6" s="1"/>
  <c r="K88" i="6" s="1"/>
  <c r="J91" i="6"/>
  <c r="J90" i="6" s="1"/>
  <c r="J89" i="6" s="1"/>
  <c r="J88" i="6" s="1"/>
  <c r="I91" i="6"/>
  <c r="I90" i="6" s="1"/>
  <c r="I89" i="6" s="1"/>
  <c r="I88" i="6" s="1"/>
  <c r="L90" i="6"/>
  <c r="L89" i="6" s="1"/>
  <c r="L88" i="6" s="1"/>
  <c r="L86" i="6"/>
  <c r="L85" i="6" s="1"/>
  <c r="L84" i="6" s="1"/>
  <c r="K86" i="6"/>
  <c r="J86" i="6"/>
  <c r="I86" i="6"/>
  <c r="K85" i="6"/>
  <c r="K84" i="6" s="1"/>
  <c r="J85" i="6"/>
  <c r="J84" i="6" s="1"/>
  <c r="I85" i="6"/>
  <c r="I84" i="6" s="1"/>
  <c r="L80" i="6"/>
  <c r="L79" i="6" s="1"/>
  <c r="K80" i="6"/>
  <c r="J80" i="6"/>
  <c r="I80" i="6"/>
  <c r="K79" i="6"/>
  <c r="J79" i="6"/>
  <c r="I79" i="6"/>
  <c r="L75" i="6"/>
  <c r="K75" i="6"/>
  <c r="K74" i="6" s="1"/>
  <c r="J75" i="6"/>
  <c r="J74" i="6" s="1"/>
  <c r="I75" i="6"/>
  <c r="I74" i="6" s="1"/>
  <c r="L74" i="6"/>
  <c r="L70" i="6"/>
  <c r="L69" i="6" s="1"/>
  <c r="L68" i="6" s="1"/>
  <c r="L67" i="6" s="1"/>
  <c r="K70" i="6"/>
  <c r="K69" i="6" s="1"/>
  <c r="J70" i="6"/>
  <c r="J69" i="6" s="1"/>
  <c r="J68" i="6" s="1"/>
  <c r="J67" i="6" s="1"/>
  <c r="I70" i="6"/>
  <c r="I69" i="6" s="1"/>
  <c r="L50" i="6"/>
  <c r="K50" i="6"/>
  <c r="K49" i="6" s="1"/>
  <c r="K48" i="6" s="1"/>
  <c r="K47" i="6" s="1"/>
  <c r="J50" i="6"/>
  <c r="J49" i="6" s="1"/>
  <c r="J48" i="6" s="1"/>
  <c r="J47" i="6" s="1"/>
  <c r="I50" i="6"/>
  <c r="I49" i="6" s="1"/>
  <c r="I48" i="6" s="1"/>
  <c r="I47" i="6" s="1"/>
  <c r="L49" i="6"/>
  <c r="L48" i="6" s="1"/>
  <c r="L47" i="6" s="1"/>
  <c r="L45" i="6"/>
  <c r="L44" i="6" s="1"/>
  <c r="L43" i="6" s="1"/>
  <c r="K45" i="6"/>
  <c r="J45" i="6"/>
  <c r="I45" i="6"/>
  <c r="K44" i="6"/>
  <c r="K43" i="6" s="1"/>
  <c r="J44" i="6"/>
  <c r="J43" i="6" s="1"/>
  <c r="I44" i="6"/>
  <c r="I43" i="6" s="1"/>
  <c r="L41" i="6"/>
  <c r="K41" i="6"/>
  <c r="J41" i="6"/>
  <c r="I41" i="6"/>
  <c r="L39" i="6"/>
  <c r="L38" i="6" s="1"/>
  <c r="L37" i="6" s="1"/>
  <c r="L36" i="6" s="1"/>
  <c r="K39" i="6"/>
  <c r="K38" i="6" s="1"/>
  <c r="K37" i="6" s="1"/>
  <c r="K36" i="6" s="1"/>
  <c r="J39" i="6"/>
  <c r="J38" i="6" s="1"/>
  <c r="J37" i="6" s="1"/>
  <c r="I39" i="6"/>
  <c r="I38" i="6"/>
  <c r="I37" i="6"/>
  <c r="I36" i="6" s="1"/>
  <c r="L367" i="5"/>
  <c r="K367" i="5"/>
  <c r="K366" i="5" s="1"/>
  <c r="J367" i="5"/>
  <c r="J366" i="5" s="1"/>
  <c r="I367" i="5"/>
  <c r="I366" i="5" s="1"/>
  <c r="L366" i="5"/>
  <c r="L364" i="5"/>
  <c r="L363" i="5" s="1"/>
  <c r="K364" i="5"/>
  <c r="K363" i="5" s="1"/>
  <c r="J364" i="5"/>
  <c r="J363" i="5" s="1"/>
  <c r="I364" i="5"/>
  <c r="I363" i="5" s="1"/>
  <c r="L361" i="5"/>
  <c r="K361" i="5"/>
  <c r="J361" i="5"/>
  <c r="I361" i="5"/>
  <c r="L360" i="5"/>
  <c r="K360" i="5"/>
  <c r="J360" i="5"/>
  <c r="I360" i="5"/>
  <c r="L357" i="5"/>
  <c r="K357" i="5"/>
  <c r="K356" i="5" s="1"/>
  <c r="J357" i="5"/>
  <c r="J356" i="5" s="1"/>
  <c r="I357" i="5"/>
  <c r="I356" i="5" s="1"/>
  <c r="L356" i="5"/>
  <c r="L353" i="5"/>
  <c r="L352" i="5" s="1"/>
  <c r="K353" i="5"/>
  <c r="K352" i="5" s="1"/>
  <c r="J353" i="5"/>
  <c r="J352" i="5" s="1"/>
  <c r="I353" i="5"/>
  <c r="I352" i="5" s="1"/>
  <c r="L349" i="5"/>
  <c r="K349" i="5"/>
  <c r="J349" i="5"/>
  <c r="I349" i="5"/>
  <c r="L348" i="5"/>
  <c r="K348" i="5"/>
  <c r="J348" i="5"/>
  <c r="I348" i="5"/>
  <c r="L345" i="5"/>
  <c r="K345" i="5"/>
  <c r="J345" i="5"/>
  <c r="I345" i="5"/>
  <c r="L342" i="5"/>
  <c r="K342" i="5"/>
  <c r="J342" i="5"/>
  <c r="I342" i="5"/>
  <c r="L340" i="5"/>
  <c r="L339" i="5" s="1"/>
  <c r="K340" i="5"/>
  <c r="K339" i="5" s="1"/>
  <c r="J340" i="5"/>
  <c r="J339" i="5" s="1"/>
  <c r="J338" i="5" s="1"/>
  <c r="I340" i="5"/>
  <c r="I339" i="5" s="1"/>
  <c r="L335" i="5"/>
  <c r="L334" i="5" s="1"/>
  <c r="K335" i="5"/>
  <c r="K334" i="5" s="1"/>
  <c r="J335" i="5"/>
  <c r="J334" i="5" s="1"/>
  <c r="I335" i="5"/>
  <c r="I334" i="5" s="1"/>
  <c r="L332" i="5"/>
  <c r="K332" i="5"/>
  <c r="J332" i="5"/>
  <c r="I332" i="5"/>
  <c r="L331" i="5"/>
  <c r="K331" i="5"/>
  <c r="J331" i="5"/>
  <c r="I331" i="5"/>
  <c r="L329" i="5"/>
  <c r="K329" i="5"/>
  <c r="K328" i="5" s="1"/>
  <c r="J329" i="5"/>
  <c r="J328" i="5" s="1"/>
  <c r="I329" i="5"/>
  <c r="I328" i="5" s="1"/>
  <c r="L328" i="5"/>
  <c r="L325" i="5"/>
  <c r="L324" i="5" s="1"/>
  <c r="K325" i="5"/>
  <c r="K324" i="5" s="1"/>
  <c r="J325" i="5"/>
  <c r="J324" i="5" s="1"/>
  <c r="I325" i="5"/>
  <c r="I324" i="5" s="1"/>
  <c r="L321" i="5"/>
  <c r="K321" i="5"/>
  <c r="J321" i="5"/>
  <c r="I321" i="5"/>
  <c r="L320" i="5"/>
  <c r="K320" i="5"/>
  <c r="J320" i="5"/>
  <c r="I320" i="5"/>
  <c r="L317" i="5"/>
  <c r="K317" i="5"/>
  <c r="K316" i="5" s="1"/>
  <c r="J317" i="5"/>
  <c r="J316" i="5" s="1"/>
  <c r="I317" i="5"/>
  <c r="L316" i="5"/>
  <c r="I316" i="5"/>
  <c r="L313" i="5"/>
  <c r="K313" i="5"/>
  <c r="J313" i="5"/>
  <c r="J307" i="5" s="1"/>
  <c r="J306" i="5" s="1"/>
  <c r="I313" i="5"/>
  <c r="L310" i="5"/>
  <c r="K310" i="5"/>
  <c r="J310" i="5"/>
  <c r="I310" i="5"/>
  <c r="L308" i="5"/>
  <c r="K308" i="5"/>
  <c r="J308" i="5"/>
  <c r="I308" i="5"/>
  <c r="L307" i="5"/>
  <c r="K307" i="5"/>
  <c r="I307" i="5"/>
  <c r="I306" i="5" s="1"/>
  <c r="L302" i="5"/>
  <c r="L301" i="5" s="1"/>
  <c r="K302" i="5"/>
  <c r="K301" i="5" s="1"/>
  <c r="J302" i="5"/>
  <c r="J301" i="5" s="1"/>
  <c r="I302" i="5"/>
  <c r="I301" i="5" s="1"/>
  <c r="L299" i="5"/>
  <c r="K299" i="5"/>
  <c r="J299" i="5"/>
  <c r="I299" i="5"/>
  <c r="L298" i="5"/>
  <c r="K298" i="5"/>
  <c r="J298" i="5"/>
  <c r="I298" i="5"/>
  <c r="L296" i="5"/>
  <c r="K296" i="5"/>
  <c r="K295" i="5" s="1"/>
  <c r="J296" i="5"/>
  <c r="J295" i="5" s="1"/>
  <c r="I296" i="5"/>
  <c r="L295" i="5"/>
  <c r="I295" i="5"/>
  <c r="L292" i="5"/>
  <c r="L291" i="5" s="1"/>
  <c r="K292" i="5"/>
  <c r="K291" i="5" s="1"/>
  <c r="J292" i="5"/>
  <c r="J291" i="5" s="1"/>
  <c r="I292" i="5"/>
  <c r="I291" i="5" s="1"/>
  <c r="L288" i="5"/>
  <c r="K288" i="5"/>
  <c r="J288" i="5"/>
  <c r="I288" i="5"/>
  <c r="L287" i="5"/>
  <c r="K287" i="5"/>
  <c r="J287" i="5"/>
  <c r="I287" i="5"/>
  <c r="L284" i="5"/>
  <c r="K284" i="5"/>
  <c r="K283" i="5" s="1"/>
  <c r="J284" i="5"/>
  <c r="J283" i="5" s="1"/>
  <c r="I284" i="5"/>
  <c r="L283" i="5"/>
  <c r="I283" i="5"/>
  <c r="L280" i="5"/>
  <c r="K280" i="5"/>
  <c r="J280" i="5"/>
  <c r="I280" i="5"/>
  <c r="L277" i="5"/>
  <c r="K277" i="5"/>
  <c r="J277" i="5"/>
  <c r="I277" i="5"/>
  <c r="L275" i="5"/>
  <c r="K275" i="5"/>
  <c r="J275" i="5"/>
  <c r="I275" i="5"/>
  <c r="L274" i="5"/>
  <c r="L273" i="5" s="1"/>
  <c r="K274" i="5"/>
  <c r="J274" i="5"/>
  <c r="I274" i="5"/>
  <c r="L270" i="5"/>
  <c r="K270" i="5"/>
  <c r="J270" i="5"/>
  <c r="I270" i="5"/>
  <c r="L269" i="5"/>
  <c r="K269" i="5"/>
  <c r="J269" i="5"/>
  <c r="I269" i="5"/>
  <c r="L267" i="5"/>
  <c r="K267" i="5"/>
  <c r="K266" i="5" s="1"/>
  <c r="J267" i="5"/>
  <c r="J266" i="5" s="1"/>
  <c r="I267" i="5"/>
  <c r="L266" i="5"/>
  <c r="I266" i="5"/>
  <c r="L264" i="5"/>
  <c r="L263" i="5" s="1"/>
  <c r="K264" i="5"/>
  <c r="K263" i="5" s="1"/>
  <c r="J264" i="5"/>
  <c r="J263" i="5" s="1"/>
  <c r="I264" i="5"/>
  <c r="I263" i="5" s="1"/>
  <c r="L260" i="5"/>
  <c r="K260" i="5"/>
  <c r="J260" i="5"/>
  <c r="I260" i="5"/>
  <c r="L259" i="5"/>
  <c r="K259" i="5"/>
  <c r="J259" i="5"/>
  <c r="I259" i="5"/>
  <c r="L256" i="5"/>
  <c r="K256" i="5"/>
  <c r="K255" i="5" s="1"/>
  <c r="J256" i="5"/>
  <c r="J255" i="5" s="1"/>
  <c r="I256" i="5"/>
  <c r="L255" i="5"/>
  <c r="I255" i="5"/>
  <c r="L252" i="5"/>
  <c r="L251" i="5" s="1"/>
  <c r="L241" i="5" s="1"/>
  <c r="L240" i="5" s="1"/>
  <c r="K252" i="5"/>
  <c r="K251" i="5" s="1"/>
  <c r="J252" i="5"/>
  <c r="J251" i="5" s="1"/>
  <c r="I252" i="5"/>
  <c r="I251" i="5" s="1"/>
  <c r="L248" i="5"/>
  <c r="K248" i="5"/>
  <c r="J248" i="5"/>
  <c r="I248" i="5"/>
  <c r="L245" i="5"/>
  <c r="K245" i="5"/>
  <c r="J245" i="5"/>
  <c r="I245" i="5"/>
  <c r="L243" i="5"/>
  <c r="K243" i="5"/>
  <c r="K242" i="5" s="1"/>
  <c r="J243" i="5"/>
  <c r="J242" i="5" s="1"/>
  <c r="I243" i="5"/>
  <c r="L242" i="5"/>
  <c r="I242" i="5"/>
  <c r="L236" i="5"/>
  <c r="K236" i="5"/>
  <c r="J236" i="5"/>
  <c r="I236" i="5"/>
  <c r="L235" i="5"/>
  <c r="L234" i="5" s="1"/>
  <c r="K235" i="5"/>
  <c r="K234" i="5" s="1"/>
  <c r="J235" i="5"/>
  <c r="J234" i="5" s="1"/>
  <c r="I235" i="5"/>
  <c r="I234" i="5" s="1"/>
  <c r="L232" i="5"/>
  <c r="K232" i="5"/>
  <c r="J232" i="5"/>
  <c r="I232" i="5"/>
  <c r="L231" i="5"/>
  <c r="L230" i="5" s="1"/>
  <c r="K231" i="5"/>
  <c r="K230" i="5" s="1"/>
  <c r="J231" i="5"/>
  <c r="J230" i="5" s="1"/>
  <c r="I231" i="5"/>
  <c r="I230" i="5" s="1"/>
  <c r="L223" i="5"/>
  <c r="K223" i="5"/>
  <c r="J223" i="5"/>
  <c r="I223" i="5"/>
  <c r="L222" i="5"/>
  <c r="K222" i="5"/>
  <c r="J222" i="5"/>
  <c r="I222" i="5"/>
  <c r="L220" i="5"/>
  <c r="K220" i="5"/>
  <c r="K219" i="5" s="1"/>
  <c r="K218" i="5" s="1"/>
  <c r="J220" i="5"/>
  <c r="J219" i="5" s="1"/>
  <c r="J218" i="5" s="1"/>
  <c r="I220" i="5"/>
  <c r="L219" i="5"/>
  <c r="I219" i="5"/>
  <c r="L218" i="5"/>
  <c r="I218" i="5"/>
  <c r="L213" i="5"/>
  <c r="K213" i="5"/>
  <c r="K212" i="5" s="1"/>
  <c r="K211" i="5" s="1"/>
  <c r="J213" i="5"/>
  <c r="J212" i="5" s="1"/>
  <c r="J211" i="5" s="1"/>
  <c r="I213" i="5"/>
  <c r="L212" i="5"/>
  <c r="I212" i="5"/>
  <c r="L211" i="5"/>
  <c r="I211" i="5"/>
  <c r="L209" i="5"/>
  <c r="K209" i="5"/>
  <c r="K208" i="5" s="1"/>
  <c r="J209" i="5"/>
  <c r="J208" i="5" s="1"/>
  <c r="I209" i="5"/>
  <c r="L208" i="5"/>
  <c r="I208" i="5"/>
  <c r="L204" i="5"/>
  <c r="L203" i="5" s="1"/>
  <c r="K204" i="5"/>
  <c r="K203" i="5" s="1"/>
  <c r="J204" i="5"/>
  <c r="J203" i="5" s="1"/>
  <c r="I204" i="5"/>
  <c r="I203" i="5" s="1"/>
  <c r="L198" i="5"/>
  <c r="K198" i="5"/>
  <c r="J198" i="5"/>
  <c r="I198" i="5"/>
  <c r="L197" i="5"/>
  <c r="K197" i="5"/>
  <c r="J197" i="5"/>
  <c r="I197" i="5"/>
  <c r="L193" i="5"/>
  <c r="K193" i="5"/>
  <c r="K192" i="5" s="1"/>
  <c r="J193" i="5"/>
  <c r="J192" i="5" s="1"/>
  <c r="I193" i="5"/>
  <c r="L192" i="5"/>
  <c r="I192" i="5"/>
  <c r="L190" i="5"/>
  <c r="L189" i="5" s="1"/>
  <c r="L188" i="5" s="1"/>
  <c r="L187" i="5" s="1"/>
  <c r="K190" i="5"/>
  <c r="K189" i="5" s="1"/>
  <c r="K188" i="5" s="1"/>
  <c r="K187" i="5" s="1"/>
  <c r="J190" i="5"/>
  <c r="J189" i="5" s="1"/>
  <c r="J188" i="5" s="1"/>
  <c r="I190" i="5"/>
  <c r="I189" i="5" s="1"/>
  <c r="L182" i="5"/>
  <c r="K182" i="5"/>
  <c r="J182" i="5"/>
  <c r="I182" i="5"/>
  <c r="L181" i="5"/>
  <c r="K181" i="5"/>
  <c r="J181" i="5"/>
  <c r="I181" i="5"/>
  <c r="L177" i="5"/>
  <c r="K177" i="5"/>
  <c r="K176" i="5" s="1"/>
  <c r="K175" i="5" s="1"/>
  <c r="J177" i="5"/>
  <c r="J176" i="5" s="1"/>
  <c r="J175" i="5" s="1"/>
  <c r="I177" i="5"/>
  <c r="L176" i="5"/>
  <c r="I176" i="5"/>
  <c r="L175" i="5"/>
  <c r="I175" i="5"/>
  <c r="L173" i="5"/>
  <c r="K173" i="5"/>
  <c r="K172" i="5" s="1"/>
  <c r="K171" i="5" s="1"/>
  <c r="J173" i="5"/>
  <c r="J172" i="5" s="1"/>
  <c r="J171" i="5" s="1"/>
  <c r="J170" i="5" s="1"/>
  <c r="I173" i="5"/>
  <c r="I172" i="5" s="1"/>
  <c r="I171" i="5" s="1"/>
  <c r="I170" i="5" s="1"/>
  <c r="L172" i="5"/>
  <c r="L171" i="5"/>
  <c r="L170" i="5" s="1"/>
  <c r="L168" i="5"/>
  <c r="K168" i="5"/>
  <c r="J168" i="5"/>
  <c r="I168" i="5"/>
  <c r="L167" i="5"/>
  <c r="K167" i="5"/>
  <c r="J167" i="5"/>
  <c r="I167" i="5"/>
  <c r="L163" i="5"/>
  <c r="K163" i="5"/>
  <c r="K162" i="5" s="1"/>
  <c r="K161" i="5" s="1"/>
  <c r="K160" i="5" s="1"/>
  <c r="J163" i="5"/>
  <c r="J162" i="5" s="1"/>
  <c r="J161" i="5" s="1"/>
  <c r="J160" i="5" s="1"/>
  <c r="I163" i="5"/>
  <c r="I162" i="5" s="1"/>
  <c r="I161" i="5" s="1"/>
  <c r="I160" i="5" s="1"/>
  <c r="L162" i="5"/>
  <c r="L161" i="5"/>
  <c r="L160" i="5" s="1"/>
  <c r="L157" i="5"/>
  <c r="K157" i="5"/>
  <c r="J157" i="5"/>
  <c r="I157" i="5"/>
  <c r="L156" i="5"/>
  <c r="L155" i="5" s="1"/>
  <c r="K156" i="5"/>
  <c r="K155" i="5" s="1"/>
  <c r="J156" i="5"/>
  <c r="J155" i="5" s="1"/>
  <c r="I156" i="5"/>
  <c r="I155" i="5" s="1"/>
  <c r="L153" i="5"/>
  <c r="K153" i="5"/>
  <c r="J153" i="5"/>
  <c r="I153" i="5"/>
  <c r="L152" i="5"/>
  <c r="K152" i="5"/>
  <c r="J152" i="5"/>
  <c r="I152" i="5"/>
  <c r="L149" i="5"/>
  <c r="K149" i="5"/>
  <c r="K148" i="5" s="1"/>
  <c r="K147" i="5" s="1"/>
  <c r="J149" i="5"/>
  <c r="J148" i="5" s="1"/>
  <c r="J147" i="5" s="1"/>
  <c r="I149" i="5"/>
  <c r="L148" i="5"/>
  <c r="I148" i="5"/>
  <c r="L147" i="5"/>
  <c r="I147" i="5"/>
  <c r="L144" i="5"/>
  <c r="K144" i="5"/>
  <c r="K143" i="5" s="1"/>
  <c r="K142" i="5" s="1"/>
  <c r="J144" i="5"/>
  <c r="J143" i="5" s="1"/>
  <c r="J142" i="5" s="1"/>
  <c r="I144" i="5"/>
  <c r="L143" i="5"/>
  <c r="I143" i="5"/>
  <c r="L142" i="5"/>
  <c r="L141" i="5" s="1"/>
  <c r="I142" i="5"/>
  <c r="I141" i="5" s="1"/>
  <c r="L139" i="5"/>
  <c r="K139" i="5"/>
  <c r="J139" i="5"/>
  <c r="I139" i="5"/>
  <c r="L138" i="5"/>
  <c r="L137" i="5" s="1"/>
  <c r="K138" i="5"/>
  <c r="K137" i="5" s="1"/>
  <c r="J138" i="5"/>
  <c r="J137" i="5" s="1"/>
  <c r="I138" i="5"/>
  <c r="I137" i="5" s="1"/>
  <c r="L135" i="5"/>
  <c r="K135" i="5"/>
  <c r="J135" i="5"/>
  <c r="I135" i="5"/>
  <c r="L134" i="5"/>
  <c r="L133" i="5" s="1"/>
  <c r="K134" i="5"/>
  <c r="K133" i="5" s="1"/>
  <c r="J134" i="5"/>
  <c r="J133" i="5" s="1"/>
  <c r="I134" i="5"/>
  <c r="I133" i="5" s="1"/>
  <c r="L131" i="5"/>
  <c r="K131" i="5"/>
  <c r="J131" i="5"/>
  <c r="I131" i="5"/>
  <c r="L130" i="5"/>
  <c r="L129" i="5" s="1"/>
  <c r="K130" i="5"/>
  <c r="K129" i="5" s="1"/>
  <c r="J130" i="5"/>
  <c r="J129" i="5" s="1"/>
  <c r="I130" i="5"/>
  <c r="I129" i="5" s="1"/>
  <c r="L127" i="5"/>
  <c r="K127" i="5"/>
  <c r="J127" i="5"/>
  <c r="I127" i="5"/>
  <c r="L126" i="5"/>
  <c r="L125" i="5" s="1"/>
  <c r="K126" i="5"/>
  <c r="K125" i="5" s="1"/>
  <c r="J126" i="5"/>
  <c r="J125" i="5" s="1"/>
  <c r="I126" i="5"/>
  <c r="I125" i="5" s="1"/>
  <c r="L123" i="5"/>
  <c r="K123" i="5"/>
  <c r="J123" i="5"/>
  <c r="I123" i="5"/>
  <c r="L122" i="5"/>
  <c r="L121" i="5" s="1"/>
  <c r="K122" i="5"/>
  <c r="K121" i="5" s="1"/>
  <c r="J122" i="5"/>
  <c r="J121" i="5" s="1"/>
  <c r="I122" i="5"/>
  <c r="I121" i="5" s="1"/>
  <c r="L118" i="5"/>
  <c r="K118" i="5"/>
  <c r="J118" i="5"/>
  <c r="I118" i="5"/>
  <c r="L117" i="5"/>
  <c r="L116" i="5" s="1"/>
  <c r="K117" i="5"/>
  <c r="K116" i="5" s="1"/>
  <c r="J117" i="5"/>
  <c r="J116" i="5" s="1"/>
  <c r="I117" i="5"/>
  <c r="I116" i="5" s="1"/>
  <c r="L112" i="5"/>
  <c r="L111" i="5" s="1"/>
  <c r="K112" i="5"/>
  <c r="K111" i="5" s="1"/>
  <c r="J112" i="5"/>
  <c r="J111" i="5" s="1"/>
  <c r="I112" i="5"/>
  <c r="I111" i="5" s="1"/>
  <c r="L108" i="5"/>
  <c r="K108" i="5"/>
  <c r="J108" i="5"/>
  <c r="I108" i="5"/>
  <c r="L107" i="5"/>
  <c r="K107" i="5"/>
  <c r="J107" i="5"/>
  <c r="J106" i="5" s="1"/>
  <c r="I107" i="5"/>
  <c r="L103" i="5"/>
  <c r="K103" i="5"/>
  <c r="J103" i="5"/>
  <c r="I103" i="5"/>
  <c r="L102" i="5"/>
  <c r="L101" i="5" s="1"/>
  <c r="K102" i="5"/>
  <c r="K101" i="5" s="1"/>
  <c r="J102" i="5"/>
  <c r="J101" i="5" s="1"/>
  <c r="I102" i="5"/>
  <c r="I101" i="5" s="1"/>
  <c r="L98" i="5"/>
  <c r="K98" i="5"/>
  <c r="J98" i="5"/>
  <c r="I98" i="5"/>
  <c r="L97" i="5"/>
  <c r="L96" i="5" s="1"/>
  <c r="K97" i="5"/>
  <c r="K96" i="5" s="1"/>
  <c r="J97" i="5"/>
  <c r="J96" i="5" s="1"/>
  <c r="I97" i="5"/>
  <c r="I96" i="5" s="1"/>
  <c r="L91" i="5"/>
  <c r="L90" i="5" s="1"/>
  <c r="L89" i="5" s="1"/>
  <c r="L88" i="5" s="1"/>
  <c r="K91" i="5"/>
  <c r="K90" i="5" s="1"/>
  <c r="K89" i="5" s="1"/>
  <c r="K88" i="5" s="1"/>
  <c r="J91" i="5"/>
  <c r="J90" i="5" s="1"/>
  <c r="J89" i="5" s="1"/>
  <c r="J88" i="5" s="1"/>
  <c r="I91" i="5"/>
  <c r="I90" i="5" s="1"/>
  <c r="I89" i="5" s="1"/>
  <c r="I88" i="5" s="1"/>
  <c r="L86" i="5"/>
  <c r="K86" i="5"/>
  <c r="K85" i="5" s="1"/>
  <c r="K84" i="5" s="1"/>
  <c r="J86" i="5"/>
  <c r="J85" i="5" s="1"/>
  <c r="J84" i="5" s="1"/>
  <c r="I86" i="5"/>
  <c r="L85" i="5"/>
  <c r="I85" i="5"/>
  <c r="L84" i="5"/>
  <c r="I84" i="5"/>
  <c r="L80" i="5"/>
  <c r="K80" i="5"/>
  <c r="K79" i="5" s="1"/>
  <c r="J80" i="5"/>
  <c r="J79" i="5" s="1"/>
  <c r="I80" i="5"/>
  <c r="L79" i="5"/>
  <c r="I79" i="5"/>
  <c r="L75" i="5"/>
  <c r="L74" i="5" s="1"/>
  <c r="K75" i="5"/>
  <c r="K74" i="5" s="1"/>
  <c r="J75" i="5"/>
  <c r="J74" i="5" s="1"/>
  <c r="I75" i="5"/>
  <c r="I74" i="5" s="1"/>
  <c r="L70" i="5"/>
  <c r="K70" i="5"/>
  <c r="J70" i="5"/>
  <c r="I70" i="5"/>
  <c r="L69" i="5"/>
  <c r="K69" i="5"/>
  <c r="K68" i="5" s="1"/>
  <c r="K67" i="5" s="1"/>
  <c r="J69" i="5"/>
  <c r="I69" i="5"/>
  <c r="L50" i="5"/>
  <c r="L49" i="5" s="1"/>
  <c r="L48" i="5" s="1"/>
  <c r="L47" i="5" s="1"/>
  <c r="K50" i="5"/>
  <c r="K49" i="5" s="1"/>
  <c r="K48" i="5" s="1"/>
  <c r="K47" i="5" s="1"/>
  <c r="J50" i="5"/>
  <c r="J49" i="5" s="1"/>
  <c r="J48" i="5" s="1"/>
  <c r="J47" i="5" s="1"/>
  <c r="I50" i="5"/>
  <c r="I49" i="5" s="1"/>
  <c r="I48" i="5" s="1"/>
  <c r="I47" i="5" s="1"/>
  <c r="L45" i="5"/>
  <c r="K45" i="5"/>
  <c r="K44" i="5" s="1"/>
  <c r="K43" i="5" s="1"/>
  <c r="J45" i="5"/>
  <c r="J44" i="5" s="1"/>
  <c r="J43" i="5" s="1"/>
  <c r="I45" i="5"/>
  <c r="I44" i="5" s="1"/>
  <c r="I43" i="5" s="1"/>
  <c r="L44" i="5"/>
  <c r="L43" i="5"/>
  <c r="L41" i="5"/>
  <c r="K41" i="5"/>
  <c r="J41" i="5"/>
  <c r="I41" i="5"/>
  <c r="L39" i="5"/>
  <c r="K39" i="5"/>
  <c r="J39" i="5"/>
  <c r="I39" i="5"/>
  <c r="L38" i="5"/>
  <c r="L37" i="5" s="1"/>
  <c r="L36" i="5" s="1"/>
  <c r="K38" i="5"/>
  <c r="K37" i="5" s="1"/>
  <c r="J38" i="5"/>
  <c r="J37" i="5" s="1"/>
  <c r="J36" i="5" s="1"/>
  <c r="I38" i="5"/>
  <c r="I37" i="5" s="1"/>
  <c r="I36" i="5" s="1"/>
  <c r="L367" i="4"/>
  <c r="L366" i="4" s="1"/>
  <c r="K367" i="4"/>
  <c r="K366" i="4" s="1"/>
  <c r="J367" i="4"/>
  <c r="I367" i="4"/>
  <c r="I366" i="4" s="1"/>
  <c r="J366" i="4"/>
  <c r="L364" i="4"/>
  <c r="K364" i="4"/>
  <c r="J364" i="4"/>
  <c r="J363" i="4" s="1"/>
  <c r="I364" i="4"/>
  <c r="L363" i="4"/>
  <c r="K363" i="4"/>
  <c r="I363" i="4"/>
  <c r="L361" i="4"/>
  <c r="L360" i="4" s="1"/>
  <c r="K361" i="4"/>
  <c r="J361" i="4"/>
  <c r="J360" i="4" s="1"/>
  <c r="I361" i="4"/>
  <c r="I360" i="4" s="1"/>
  <c r="K360" i="4"/>
  <c r="L357" i="4"/>
  <c r="K357" i="4"/>
  <c r="K356" i="4" s="1"/>
  <c r="J357" i="4"/>
  <c r="I357" i="4"/>
  <c r="I356" i="4" s="1"/>
  <c r="L356" i="4"/>
  <c r="J356" i="4"/>
  <c r="L353" i="4"/>
  <c r="K353" i="4"/>
  <c r="J353" i="4"/>
  <c r="J352" i="4" s="1"/>
  <c r="I353" i="4"/>
  <c r="L352" i="4"/>
  <c r="K352" i="4"/>
  <c r="I352" i="4"/>
  <c r="L349" i="4"/>
  <c r="L348" i="4" s="1"/>
  <c r="L338" i="4" s="1"/>
  <c r="K349" i="4"/>
  <c r="J349" i="4"/>
  <c r="J348" i="4" s="1"/>
  <c r="I349" i="4"/>
  <c r="I348" i="4" s="1"/>
  <c r="K348" i="4"/>
  <c r="L345" i="4"/>
  <c r="K345" i="4"/>
  <c r="J345" i="4"/>
  <c r="I345" i="4"/>
  <c r="L342" i="4"/>
  <c r="K342" i="4"/>
  <c r="J342" i="4"/>
  <c r="I342" i="4"/>
  <c r="L340" i="4"/>
  <c r="K340" i="4"/>
  <c r="J340" i="4"/>
  <c r="J339" i="4" s="1"/>
  <c r="J338" i="4" s="1"/>
  <c r="I340" i="4"/>
  <c r="I339" i="4" s="1"/>
  <c r="I338" i="4" s="1"/>
  <c r="L339" i="4"/>
  <c r="K339" i="4"/>
  <c r="L335" i="4"/>
  <c r="L334" i="4" s="1"/>
  <c r="K335" i="4"/>
  <c r="J335" i="4"/>
  <c r="J334" i="4" s="1"/>
  <c r="I335" i="4"/>
  <c r="I334" i="4" s="1"/>
  <c r="K334" i="4"/>
  <c r="L332" i="4"/>
  <c r="L331" i="4" s="1"/>
  <c r="K332" i="4"/>
  <c r="K331" i="4" s="1"/>
  <c r="J332" i="4"/>
  <c r="J331" i="4" s="1"/>
  <c r="I332" i="4"/>
  <c r="I331" i="4"/>
  <c r="L329" i="4"/>
  <c r="K329" i="4"/>
  <c r="K328" i="4" s="1"/>
  <c r="J329" i="4"/>
  <c r="I329" i="4"/>
  <c r="I328" i="4" s="1"/>
  <c r="L328" i="4"/>
  <c r="J328" i="4"/>
  <c r="L325" i="4"/>
  <c r="L324" i="4" s="1"/>
  <c r="K325" i="4"/>
  <c r="J325" i="4"/>
  <c r="J324" i="4" s="1"/>
  <c r="I325" i="4"/>
  <c r="I324" i="4" s="1"/>
  <c r="K324" i="4"/>
  <c r="L321" i="4"/>
  <c r="L320" i="4" s="1"/>
  <c r="K321" i="4"/>
  <c r="J321" i="4"/>
  <c r="J320" i="4" s="1"/>
  <c r="I321" i="4"/>
  <c r="K320" i="4"/>
  <c r="I320" i="4"/>
  <c r="L317" i="4"/>
  <c r="K317" i="4"/>
  <c r="K316" i="4" s="1"/>
  <c r="J317" i="4"/>
  <c r="I317" i="4"/>
  <c r="L316" i="4"/>
  <c r="J316" i="4"/>
  <c r="I316" i="4"/>
  <c r="L313" i="4"/>
  <c r="K313" i="4"/>
  <c r="J313" i="4"/>
  <c r="I313" i="4"/>
  <c r="L310" i="4"/>
  <c r="K310" i="4"/>
  <c r="K307" i="4" s="1"/>
  <c r="J310" i="4"/>
  <c r="I310" i="4"/>
  <c r="L308" i="4"/>
  <c r="L307" i="4" s="1"/>
  <c r="K308" i="4"/>
  <c r="J308" i="4"/>
  <c r="J307" i="4" s="1"/>
  <c r="J306" i="4" s="1"/>
  <c r="J305" i="4" s="1"/>
  <c r="I308" i="4"/>
  <c r="I307" i="4"/>
  <c r="L302" i="4"/>
  <c r="L301" i="4" s="1"/>
  <c r="K302" i="4"/>
  <c r="J302" i="4"/>
  <c r="J301" i="4" s="1"/>
  <c r="I302" i="4"/>
  <c r="I301" i="4" s="1"/>
  <c r="K301" i="4"/>
  <c r="L299" i="4"/>
  <c r="L298" i="4" s="1"/>
  <c r="K299" i="4"/>
  <c r="J299" i="4"/>
  <c r="J298" i="4" s="1"/>
  <c r="I299" i="4"/>
  <c r="K298" i="4"/>
  <c r="I298" i="4"/>
  <c r="L296" i="4"/>
  <c r="K296" i="4"/>
  <c r="K295" i="4" s="1"/>
  <c r="J296" i="4"/>
  <c r="I296" i="4"/>
  <c r="L295" i="4"/>
  <c r="J295" i="4"/>
  <c r="I295" i="4"/>
  <c r="L292" i="4"/>
  <c r="L291" i="4" s="1"/>
  <c r="K292" i="4"/>
  <c r="J292" i="4"/>
  <c r="J291" i="4" s="1"/>
  <c r="I292" i="4"/>
  <c r="I291" i="4" s="1"/>
  <c r="K291" i="4"/>
  <c r="L288" i="4"/>
  <c r="L287" i="4" s="1"/>
  <c r="K288" i="4"/>
  <c r="J288" i="4"/>
  <c r="J287" i="4" s="1"/>
  <c r="I288" i="4"/>
  <c r="K287" i="4"/>
  <c r="I287" i="4"/>
  <c r="L284" i="4"/>
  <c r="K284" i="4"/>
  <c r="K283" i="4" s="1"/>
  <c r="J284" i="4"/>
  <c r="I284" i="4"/>
  <c r="L283" i="4"/>
  <c r="J283" i="4"/>
  <c r="I283" i="4"/>
  <c r="L280" i="4"/>
  <c r="K280" i="4"/>
  <c r="J280" i="4"/>
  <c r="I280" i="4"/>
  <c r="L277" i="4"/>
  <c r="K277" i="4"/>
  <c r="J277" i="4"/>
  <c r="I277" i="4"/>
  <c r="L275" i="4"/>
  <c r="L274" i="4" s="1"/>
  <c r="K275" i="4"/>
  <c r="K274" i="4" s="1"/>
  <c r="K273" i="4" s="1"/>
  <c r="J275" i="4"/>
  <c r="J274" i="4" s="1"/>
  <c r="J273" i="4" s="1"/>
  <c r="I275" i="4"/>
  <c r="I274" i="4"/>
  <c r="L270" i="4"/>
  <c r="L269" i="4" s="1"/>
  <c r="K270" i="4"/>
  <c r="K269" i="4" s="1"/>
  <c r="J270" i="4"/>
  <c r="J269" i="4" s="1"/>
  <c r="I270" i="4"/>
  <c r="I269" i="4"/>
  <c r="L267" i="4"/>
  <c r="K267" i="4"/>
  <c r="K266" i="4" s="1"/>
  <c r="J267" i="4"/>
  <c r="I267" i="4"/>
  <c r="L266" i="4"/>
  <c r="J266" i="4"/>
  <c r="I266" i="4"/>
  <c r="L264" i="4"/>
  <c r="K264" i="4"/>
  <c r="J264" i="4"/>
  <c r="J263" i="4" s="1"/>
  <c r="I264" i="4"/>
  <c r="I263" i="4" s="1"/>
  <c r="L263" i="4"/>
  <c r="K263" i="4"/>
  <c r="L260" i="4"/>
  <c r="L259" i="4" s="1"/>
  <c r="K260" i="4"/>
  <c r="K259" i="4" s="1"/>
  <c r="J260" i="4"/>
  <c r="J259" i="4" s="1"/>
  <c r="I260" i="4"/>
  <c r="I259" i="4"/>
  <c r="L256" i="4"/>
  <c r="K256" i="4"/>
  <c r="K255" i="4" s="1"/>
  <c r="J256" i="4"/>
  <c r="I256" i="4"/>
  <c r="L255" i="4"/>
  <c r="J255" i="4"/>
  <c r="I255" i="4"/>
  <c r="L252" i="4"/>
  <c r="L251" i="4" s="1"/>
  <c r="K252" i="4"/>
  <c r="J252" i="4"/>
  <c r="J251" i="4" s="1"/>
  <c r="I252" i="4"/>
  <c r="I251" i="4" s="1"/>
  <c r="I241" i="4" s="1"/>
  <c r="K251" i="4"/>
  <c r="L248" i="4"/>
  <c r="K248" i="4"/>
  <c r="J248" i="4"/>
  <c r="I248" i="4"/>
  <c r="L245" i="4"/>
  <c r="K245" i="4"/>
  <c r="J245" i="4"/>
  <c r="I245" i="4"/>
  <c r="L243" i="4"/>
  <c r="K243" i="4"/>
  <c r="K242" i="4" s="1"/>
  <c r="K241" i="4" s="1"/>
  <c r="K240" i="4" s="1"/>
  <c r="J243" i="4"/>
  <c r="I243" i="4"/>
  <c r="L242" i="4"/>
  <c r="J242" i="4"/>
  <c r="I242" i="4"/>
  <c r="L236" i="4"/>
  <c r="L235" i="4" s="1"/>
  <c r="L234" i="4" s="1"/>
  <c r="K236" i="4"/>
  <c r="K235" i="4" s="1"/>
  <c r="K234" i="4" s="1"/>
  <c r="J236" i="4"/>
  <c r="J235" i="4" s="1"/>
  <c r="J234" i="4" s="1"/>
  <c r="I236" i="4"/>
  <c r="I235" i="4"/>
  <c r="I234" i="4" s="1"/>
  <c r="L232" i="4"/>
  <c r="L231" i="4" s="1"/>
  <c r="L230" i="4" s="1"/>
  <c r="K232" i="4"/>
  <c r="K231" i="4" s="1"/>
  <c r="K230" i="4" s="1"/>
  <c r="J232" i="4"/>
  <c r="J231" i="4" s="1"/>
  <c r="J230" i="4" s="1"/>
  <c r="I232" i="4"/>
  <c r="I231" i="4"/>
  <c r="I230" i="4" s="1"/>
  <c r="L223" i="4"/>
  <c r="L222" i="4" s="1"/>
  <c r="K223" i="4"/>
  <c r="K222" i="4" s="1"/>
  <c r="J223" i="4"/>
  <c r="J222" i="4" s="1"/>
  <c r="I223" i="4"/>
  <c r="I222" i="4" s="1"/>
  <c r="L220" i="4"/>
  <c r="K220" i="4"/>
  <c r="K219" i="4" s="1"/>
  <c r="K218" i="4" s="1"/>
  <c r="J220" i="4"/>
  <c r="I220" i="4"/>
  <c r="L219" i="4"/>
  <c r="L218" i="4" s="1"/>
  <c r="J219" i="4"/>
  <c r="J218" i="4" s="1"/>
  <c r="I219" i="4"/>
  <c r="L213" i="4"/>
  <c r="K213" i="4"/>
  <c r="K212" i="4" s="1"/>
  <c r="K211" i="4" s="1"/>
  <c r="J213" i="4"/>
  <c r="I213" i="4"/>
  <c r="L212" i="4"/>
  <c r="L211" i="4" s="1"/>
  <c r="J212" i="4"/>
  <c r="J211" i="4" s="1"/>
  <c r="I212" i="4"/>
  <c r="I211" i="4" s="1"/>
  <c r="L209" i="4"/>
  <c r="K209" i="4"/>
  <c r="K208" i="4" s="1"/>
  <c r="J209" i="4"/>
  <c r="I209" i="4"/>
  <c r="L208" i="4"/>
  <c r="J208" i="4"/>
  <c r="I208" i="4"/>
  <c r="L204" i="4"/>
  <c r="L203" i="4" s="1"/>
  <c r="K204" i="4"/>
  <c r="J204" i="4"/>
  <c r="J203" i="4" s="1"/>
  <c r="I204" i="4"/>
  <c r="I203" i="4" s="1"/>
  <c r="K203" i="4"/>
  <c r="L198" i="4"/>
  <c r="L197" i="4" s="1"/>
  <c r="K198" i="4"/>
  <c r="K197" i="4" s="1"/>
  <c r="J198" i="4"/>
  <c r="J197" i="4" s="1"/>
  <c r="I198" i="4"/>
  <c r="I197" i="4" s="1"/>
  <c r="L193" i="4"/>
  <c r="K193" i="4"/>
  <c r="K192" i="4" s="1"/>
  <c r="J193" i="4"/>
  <c r="I193" i="4"/>
  <c r="L192" i="4"/>
  <c r="J192" i="4"/>
  <c r="I192" i="4"/>
  <c r="L190" i="4"/>
  <c r="L189" i="4" s="1"/>
  <c r="K190" i="4"/>
  <c r="J190" i="4"/>
  <c r="J189" i="4" s="1"/>
  <c r="I190" i="4"/>
  <c r="I189" i="4" s="1"/>
  <c r="K189" i="4"/>
  <c r="K188" i="4" s="1"/>
  <c r="K187" i="4" s="1"/>
  <c r="L182" i="4"/>
  <c r="L181" i="4" s="1"/>
  <c r="K182" i="4"/>
  <c r="K181" i="4" s="1"/>
  <c r="J182" i="4"/>
  <c r="J181" i="4" s="1"/>
  <c r="I182" i="4"/>
  <c r="I181" i="4"/>
  <c r="L177" i="4"/>
  <c r="K177" i="4"/>
  <c r="K176" i="4" s="1"/>
  <c r="K175" i="4" s="1"/>
  <c r="J177" i="4"/>
  <c r="I177" i="4"/>
  <c r="L176" i="4"/>
  <c r="J176" i="4"/>
  <c r="J175" i="4" s="1"/>
  <c r="I176" i="4"/>
  <c r="I175" i="4"/>
  <c r="L173" i="4"/>
  <c r="K173" i="4"/>
  <c r="K172" i="4" s="1"/>
  <c r="K171" i="4" s="1"/>
  <c r="K170" i="4" s="1"/>
  <c r="J173" i="4"/>
  <c r="I173" i="4"/>
  <c r="L172" i="4"/>
  <c r="L171" i="4" s="1"/>
  <c r="J172" i="4"/>
  <c r="J171" i="4" s="1"/>
  <c r="I172" i="4"/>
  <c r="I171" i="4"/>
  <c r="I170" i="4" s="1"/>
  <c r="L168" i="4"/>
  <c r="L167" i="4" s="1"/>
  <c r="K168" i="4"/>
  <c r="K167" i="4" s="1"/>
  <c r="J168" i="4"/>
  <c r="J167" i="4" s="1"/>
  <c r="I168" i="4"/>
  <c r="I167" i="4"/>
  <c r="L163" i="4"/>
  <c r="K163" i="4"/>
  <c r="K162" i="4" s="1"/>
  <c r="J163" i="4"/>
  <c r="I163" i="4"/>
  <c r="L162" i="4"/>
  <c r="L161" i="4" s="1"/>
  <c r="L160" i="4" s="1"/>
  <c r="J162" i="4"/>
  <c r="I162" i="4"/>
  <c r="I161" i="4"/>
  <c r="I160" i="4" s="1"/>
  <c r="L157" i="4"/>
  <c r="L156" i="4" s="1"/>
  <c r="L155" i="4" s="1"/>
  <c r="K157" i="4"/>
  <c r="K156" i="4" s="1"/>
  <c r="K155" i="4" s="1"/>
  <c r="J157" i="4"/>
  <c r="J156" i="4" s="1"/>
  <c r="J155" i="4" s="1"/>
  <c r="I157" i="4"/>
  <c r="I156" i="4"/>
  <c r="I155" i="4" s="1"/>
  <c r="L153" i="4"/>
  <c r="L152" i="4" s="1"/>
  <c r="K153" i="4"/>
  <c r="K152" i="4" s="1"/>
  <c r="J153" i="4"/>
  <c r="J152" i="4" s="1"/>
  <c r="I153" i="4"/>
  <c r="I152" i="4"/>
  <c r="L149" i="4"/>
  <c r="K149" i="4"/>
  <c r="K148" i="4" s="1"/>
  <c r="K147" i="4" s="1"/>
  <c r="J149" i="4"/>
  <c r="I149" i="4"/>
  <c r="L148" i="4"/>
  <c r="L147" i="4" s="1"/>
  <c r="J148" i="4"/>
  <c r="J147" i="4" s="1"/>
  <c r="I148" i="4"/>
  <c r="I147" i="4"/>
  <c r="L144" i="4"/>
  <c r="K144" i="4"/>
  <c r="K143" i="4" s="1"/>
  <c r="K142" i="4" s="1"/>
  <c r="J144" i="4"/>
  <c r="I144" i="4"/>
  <c r="L143" i="4"/>
  <c r="L142" i="4" s="1"/>
  <c r="J143" i="4"/>
  <c r="J142" i="4" s="1"/>
  <c r="I143" i="4"/>
  <c r="I142" i="4"/>
  <c r="I141" i="4" s="1"/>
  <c r="L139" i="4"/>
  <c r="L138" i="4" s="1"/>
  <c r="L137" i="4" s="1"/>
  <c r="K139" i="4"/>
  <c r="K138" i="4" s="1"/>
  <c r="K137" i="4" s="1"/>
  <c r="J139" i="4"/>
  <c r="J138" i="4" s="1"/>
  <c r="J137" i="4" s="1"/>
  <c r="I139" i="4"/>
  <c r="I138" i="4"/>
  <c r="I137" i="4" s="1"/>
  <c r="L135" i="4"/>
  <c r="L134" i="4" s="1"/>
  <c r="L133" i="4" s="1"/>
  <c r="K135" i="4"/>
  <c r="K134" i="4" s="1"/>
  <c r="K133" i="4" s="1"/>
  <c r="J135" i="4"/>
  <c r="J134" i="4" s="1"/>
  <c r="J133" i="4" s="1"/>
  <c r="I135" i="4"/>
  <c r="I134" i="4"/>
  <c r="I133" i="4" s="1"/>
  <c r="L131" i="4"/>
  <c r="L130" i="4" s="1"/>
  <c r="L129" i="4" s="1"/>
  <c r="K131" i="4"/>
  <c r="K130" i="4" s="1"/>
  <c r="K129" i="4" s="1"/>
  <c r="J131" i="4"/>
  <c r="J130" i="4" s="1"/>
  <c r="J129" i="4" s="1"/>
  <c r="I131" i="4"/>
  <c r="I130" i="4"/>
  <c r="I129" i="4" s="1"/>
  <c r="L127" i="4"/>
  <c r="L126" i="4" s="1"/>
  <c r="L125" i="4" s="1"/>
  <c r="K127" i="4"/>
  <c r="K126" i="4" s="1"/>
  <c r="K125" i="4" s="1"/>
  <c r="J127" i="4"/>
  <c r="J126" i="4" s="1"/>
  <c r="J125" i="4" s="1"/>
  <c r="I127" i="4"/>
  <c r="I126" i="4"/>
  <c r="I125" i="4" s="1"/>
  <c r="L123" i="4"/>
  <c r="L122" i="4" s="1"/>
  <c r="L121" i="4" s="1"/>
  <c r="K123" i="4"/>
  <c r="K122" i="4" s="1"/>
  <c r="K121" i="4" s="1"/>
  <c r="J123" i="4"/>
  <c r="J122" i="4" s="1"/>
  <c r="J121" i="4" s="1"/>
  <c r="I123" i="4"/>
  <c r="I122" i="4"/>
  <c r="I121" i="4" s="1"/>
  <c r="L118" i="4"/>
  <c r="L117" i="4" s="1"/>
  <c r="L116" i="4" s="1"/>
  <c r="K118" i="4"/>
  <c r="K117" i="4" s="1"/>
  <c r="K116" i="4" s="1"/>
  <c r="J118" i="4"/>
  <c r="J117" i="4" s="1"/>
  <c r="J116" i="4" s="1"/>
  <c r="I118" i="4"/>
  <c r="I117" i="4"/>
  <c r="I116" i="4" s="1"/>
  <c r="L112" i="4"/>
  <c r="K112" i="4"/>
  <c r="J112" i="4"/>
  <c r="J111" i="4" s="1"/>
  <c r="I112" i="4"/>
  <c r="I111" i="4" s="1"/>
  <c r="L111" i="4"/>
  <c r="K111" i="4"/>
  <c r="L108" i="4"/>
  <c r="L107" i="4" s="1"/>
  <c r="L106" i="4" s="1"/>
  <c r="K108" i="4"/>
  <c r="K107" i="4" s="1"/>
  <c r="K106" i="4" s="1"/>
  <c r="J108" i="4"/>
  <c r="J107" i="4" s="1"/>
  <c r="J106" i="4" s="1"/>
  <c r="I108" i="4"/>
  <c r="I107" i="4" s="1"/>
  <c r="I106" i="4" s="1"/>
  <c r="L103" i="4"/>
  <c r="L102" i="4" s="1"/>
  <c r="L101" i="4" s="1"/>
  <c r="K103" i="4"/>
  <c r="K102" i="4" s="1"/>
  <c r="K101" i="4" s="1"/>
  <c r="J103" i="4"/>
  <c r="J102" i="4" s="1"/>
  <c r="J101" i="4" s="1"/>
  <c r="I103" i="4"/>
  <c r="I102" i="4" s="1"/>
  <c r="I101" i="4" s="1"/>
  <c r="L98" i="4"/>
  <c r="L97" i="4" s="1"/>
  <c r="L96" i="4" s="1"/>
  <c r="L95" i="4" s="1"/>
  <c r="K98" i="4"/>
  <c r="K97" i="4" s="1"/>
  <c r="K96" i="4" s="1"/>
  <c r="J98" i="4"/>
  <c r="J97" i="4" s="1"/>
  <c r="J96" i="4" s="1"/>
  <c r="J95" i="4" s="1"/>
  <c r="I98" i="4"/>
  <c r="I97" i="4" s="1"/>
  <c r="I96" i="4" s="1"/>
  <c r="I95" i="4" s="1"/>
  <c r="L91" i="4"/>
  <c r="L90" i="4" s="1"/>
  <c r="L89" i="4" s="1"/>
  <c r="L88" i="4" s="1"/>
  <c r="K91" i="4"/>
  <c r="J91" i="4"/>
  <c r="J90" i="4" s="1"/>
  <c r="J89" i="4" s="1"/>
  <c r="J88" i="4" s="1"/>
  <c r="I91" i="4"/>
  <c r="I90" i="4" s="1"/>
  <c r="I89" i="4" s="1"/>
  <c r="I88" i="4" s="1"/>
  <c r="K90" i="4"/>
  <c r="K89" i="4" s="1"/>
  <c r="K88" i="4" s="1"/>
  <c r="L86" i="4"/>
  <c r="K86" i="4"/>
  <c r="K85" i="4" s="1"/>
  <c r="K84" i="4" s="1"/>
  <c r="J86" i="4"/>
  <c r="I86" i="4"/>
  <c r="L85" i="4"/>
  <c r="L84" i="4" s="1"/>
  <c r="J85" i="4"/>
  <c r="J84" i="4" s="1"/>
  <c r="I85" i="4"/>
  <c r="I84" i="4" s="1"/>
  <c r="L80" i="4"/>
  <c r="K80" i="4"/>
  <c r="K79" i="4" s="1"/>
  <c r="J80" i="4"/>
  <c r="I80" i="4"/>
  <c r="L79" i="4"/>
  <c r="J79" i="4"/>
  <c r="I79" i="4"/>
  <c r="L75" i="4"/>
  <c r="L74" i="4" s="1"/>
  <c r="K75" i="4"/>
  <c r="J75" i="4"/>
  <c r="J74" i="4" s="1"/>
  <c r="I75" i="4"/>
  <c r="I74" i="4" s="1"/>
  <c r="K74" i="4"/>
  <c r="L70" i="4"/>
  <c r="L69" i="4" s="1"/>
  <c r="L68" i="4" s="1"/>
  <c r="L67" i="4" s="1"/>
  <c r="K70" i="4"/>
  <c r="K69" i="4" s="1"/>
  <c r="K68" i="4" s="1"/>
  <c r="K67" i="4" s="1"/>
  <c r="J70" i="4"/>
  <c r="J69" i="4" s="1"/>
  <c r="J68" i="4" s="1"/>
  <c r="J67" i="4" s="1"/>
  <c r="I70" i="4"/>
  <c r="I69" i="4" s="1"/>
  <c r="L50" i="4"/>
  <c r="L49" i="4" s="1"/>
  <c r="L48" i="4" s="1"/>
  <c r="L47" i="4" s="1"/>
  <c r="K50" i="4"/>
  <c r="J50" i="4"/>
  <c r="J49" i="4" s="1"/>
  <c r="J48" i="4" s="1"/>
  <c r="J47" i="4" s="1"/>
  <c r="I50" i="4"/>
  <c r="I49" i="4" s="1"/>
  <c r="I48" i="4" s="1"/>
  <c r="I47" i="4" s="1"/>
  <c r="K49" i="4"/>
  <c r="K48" i="4" s="1"/>
  <c r="K47" i="4" s="1"/>
  <c r="L45" i="4"/>
  <c r="K45" i="4"/>
  <c r="K44" i="4" s="1"/>
  <c r="K43" i="4" s="1"/>
  <c r="J45" i="4"/>
  <c r="I45" i="4"/>
  <c r="L44" i="4"/>
  <c r="L43" i="4" s="1"/>
  <c r="J44" i="4"/>
  <c r="J43" i="4" s="1"/>
  <c r="I44" i="4"/>
  <c r="I43" i="4"/>
  <c r="L41" i="4"/>
  <c r="K41" i="4"/>
  <c r="J41" i="4"/>
  <c r="I41" i="4"/>
  <c r="L39" i="4"/>
  <c r="K39" i="4"/>
  <c r="K38" i="4" s="1"/>
  <c r="K37" i="4" s="1"/>
  <c r="K36" i="4" s="1"/>
  <c r="J39" i="4"/>
  <c r="J38" i="4" s="1"/>
  <c r="J37" i="4" s="1"/>
  <c r="J36" i="4" s="1"/>
  <c r="I39" i="4"/>
  <c r="L38" i="4"/>
  <c r="L37" i="4" s="1"/>
  <c r="L36" i="4" s="1"/>
  <c r="I38" i="4"/>
  <c r="I37" i="4" s="1"/>
  <c r="I36" i="4" s="1"/>
  <c r="L367" i="3"/>
  <c r="L366" i="3" s="1"/>
  <c r="K367" i="3"/>
  <c r="J367" i="3"/>
  <c r="I367" i="3"/>
  <c r="K366" i="3"/>
  <c r="J366" i="3"/>
  <c r="I366" i="3"/>
  <c r="L364" i="3"/>
  <c r="L363" i="3" s="1"/>
  <c r="K364" i="3"/>
  <c r="J364" i="3"/>
  <c r="I364" i="3"/>
  <c r="K363" i="3"/>
  <c r="J363" i="3"/>
  <c r="I363" i="3"/>
  <c r="L361" i="3"/>
  <c r="K361" i="3"/>
  <c r="K360" i="3" s="1"/>
  <c r="J361" i="3"/>
  <c r="J360" i="3" s="1"/>
  <c r="I361" i="3"/>
  <c r="I360" i="3" s="1"/>
  <c r="L360" i="3"/>
  <c r="L357" i="3"/>
  <c r="L356" i="3" s="1"/>
  <c r="K357" i="3"/>
  <c r="J357" i="3"/>
  <c r="I357" i="3"/>
  <c r="K356" i="3"/>
  <c r="J356" i="3"/>
  <c r="I356" i="3"/>
  <c r="L353" i="3"/>
  <c r="L352" i="3" s="1"/>
  <c r="K353" i="3"/>
  <c r="J353" i="3"/>
  <c r="I353" i="3"/>
  <c r="K352" i="3"/>
  <c r="J352" i="3"/>
  <c r="I352" i="3"/>
  <c r="L349" i="3"/>
  <c r="K349" i="3"/>
  <c r="K348" i="3" s="1"/>
  <c r="K338" i="3" s="1"/>
  <c r="J349" i="3"/>
  <c r="J348" i="3" s="1"/>
  <c r="J338" i="3" s="1"/>
  <c r="I349" i="3"/>
  <c r="I348" i="3" s="1"/>
  <c r="L348" i="3"/>
  <c r="L345" i="3"/>
  <c r="K345" i="3"/>
  <c r="J345" i="3"/>
  <c r="I345" i="3"/>
  <c r="L342" i="3"/>
  <c r="K342" i="3"/>
  <c r="J342" i="3"/>
  <c r="I342" i="3"/>
  <c r="L340" i="3"/>
  <c r="L339" i="3" s="1"/>
  <c r="L338" i="3" s="1"/>
  <c r="K340" i="3"/>
  <c r="J340" i="3"/>
  <c r="I340" i="3"/>
  <c r="K339" i="3"/>
  <c r="J339" i="3"/>
  <c r="I339" i="3"/>
  <c r="L335" i="3"/>
  <c r="L334" i="3" s="1"/>
  <c r="K335" i="3"/>
  <c r="J335" i="3"/>
  <c r="I335" i="3"/>
  <c r="I334" i="3" s="1"/>
  <c r="K334" i="3"/>
  <c r="J334" i="3"/>
  <c r="L332" i="3"/>
  <c r="K332" i="3"/>
  <c r="K331" i="3" s="1"/>
  <c r="J332" i="3"/>
  <c r="J331" i="3" s="1"/>
  <c r="I332" i="3"/>
  <c r="I331" i="3" s="1"/>
  <c r="L331" i="3"/>
  <c r="L329" i="3"/>
  <c r="L328" i="3" s="1"/>
  <c r="K329" i="3"/>
  <c r="J329" i="3"/>
  <c r="I329" i="3"/>
  <c r="K328" i="3"/>
  <c r="J328" i="3"/>
  <c r="I328" i="3"/>
  <c r="L325" i="3"/>
  <c r="L324" i="3" s="1"/>
  <c r="K325" i="3"/>
  <c r="J325" i="3"/>
  <c r="I325" i="3"/>
  <c r="I324" i="3" s="1"/>
  <c r="K324" i="3"/>
  <c r="J324" i="3"/>
  <c r="L321" i="3"/>
  <c r="K321" i="3"/>
  <c r="K320" i="3" s="1"/>
  <c r="J321" i="3"/>
  <c r="J320" i="3" s="1"/>
  <c r="I321" i="3"/>
  <c r="I320" i="3" s="1"/>
  <c r="L320" i="3"/>
  <c r="L317" i="3"/>
  <c r="L316" i="3" s="1"/>
  <c r="K317" i="3"/>
  <c r="J317" i="3"/>
  <c r="I317" i="3"/>
  <c r="K316" i="3"/>
  <c r="J316" i="3"/>
  <c r="I316" i="3"/>
  <c r="L313" i="3"/>
  <c r="K313" i="3"/>
  <c r="J313" i="3"/>
  <c r="I313" i="3"/>
  <c r="L310" i="3"/>
  <c r="K310" i="3"/>
  <c r="J310" i="3"/>
  <c r="I310" i="3"/>
  <c r="L308" i="3"/>
  <c r="K308" i="3"/>
  <c r="K307" i="3" s="1"/>
  <c r="J308" i="3"/>
  <c r="J307" i="3" s="1"/>
  <c r="I308" i="3"/>
  <c r="I307" i="3" s="1"/>
  <c r="L307" i="3"/>
  <c r="L302" i="3"/>
  <c r="L301" i="3" s="1"/>
  <c r="K302" i="3"/>
  <c r="J302" i="3"/>
  <c r="I302" i="3"/>
  <c r="I301" i="3" s="1"/>
  <c r="K301" i="3"/>
  <c r="J301" i="3"/>
  <c r="L299" i="3"/>
  <c r="K299" i="3"/>
  <c r="K298" i="3" s="1"/>
  <c r="J299" i="3"/>
  <c r="J298" i="3" s="1"/>
  <c r="I299" i="3"/>
  <c r="I298" i="3" s="1"/>
  <c r="L298" i="3"/>
  <c r="L296" i="3"/>
  <c r="L295" i="3" s="1"/>
  <c r="K296" i="3"/>
  <c r="J296" i="3"/>
  <c r="I296" i="3"/>
  <c r="K295" i="3"/>
  <c r="J295" i="3"/>
  <c r="I295" i="3"/>
  <c r="L292" i="3"/>
  <c r="L291" i="3" s="1"/>
  <c r="K292" i="3"/>
  <c r="J292" i="3"/>
  <c r="I292" i="3"/>
  <c r="I291" i="3" s="1"/>
  <c r="K291" i="3"/>
  <c r="J291" i="3"/>
  <c r="L288" i="3"/>
  <c r="K288" i="3"/>
  <c r="K287" i="3" s="1"/>
  <c r="J288" i="3"/>
  <c r="J287" i="3" s="1"/>
  <c r="I288" i="3"/>
  <c r="I287" i="3" s="1"/>
  <c r="L287" i="3"/>
  <c r="L284" i="3"/>
  <c r="L283" i="3" s="1"/>
  <c r="K284" i="3"/>
  <c r="J284" i="3"/>
  <c r="I284" i="3"/>
  <c r="K283" i="3"/>
  <c r="J283" i="3"/>
  <c r="I283" i="3"/>
  <c r="L280" i="3"/>
  <c r="K280" i="3"/>
  <c r="J280" i="3"/>
  <c r="I280" i="3"/>
  <c r="L277" i="3"/>
  <c r="K277" i="3"/>
  <c r="J277" i="3"/>
  <c r="I277" i="3"/>
  <c r="L275" i="3"/>
  <c r="K275" i="3"/>
  <c r="K274" i="3" s="1"/>
  <c r="J275" i="3"/>
  <c r="J274" i="3" s="1"/>
  <c r="I275" i="3"/>
  <c r="I274" i="3" s="1"/>
  <c r="L274" i="3"/>
  <c r="L270" i="3"/>
  <c r="K270" i="3"/>
  <c r="K269" i="3" s="1"/>
  <c r="J270" i="3"/>
  <c r="J269" i="3" s="1"/>
  <c r="I270" i="3"/>
  <c r="I269" i="3" s="1"/>
  <c r="L269" i="3"/>
  <c r="L267" i="3"/>
  <c r="L266" i="3" s="1"/>
  <c r="K267" i="3"/>
  <c r="J267" i="3"/>
  <c r="I267" i="3"/>
  <c r="K266" i="3"/>
  <c r="J266" i="3"/>
  <c r="I266" i="3"/>
  <c r="L264" i="3"/>
  <c r="L263" i="3" s="1"/>
  <c r="K264" i="3"/>
  <c r="K263" i="3" s="1"/>
  <c r="J264" i="3"/>
  <c r="I264" i="3"/>
  <c r="I263" i="3" s="1"/>
  <c r="J263" i="3"/>
  <c r="L260" i="3"/>
  <c r="K260" i="3"/>
  <c r="K259" i="3" s="1"/>
  <c r="J260" i="3"/>
  <c r="J259" i="3" s="1"/>
  <c r="I260" i="3"/>
  <c r="I259" i="3" s="1"/>
  <c r="L259" i="3"/>
  <c r="L256" i="3"/>
  <c r="K256" i="3"/>
  <c r="J256" i="3"/>
  <c r="I256" i="3"/>
  <c r="L255" i="3"/>
  <c r="K255" i="3"/>
  <c r="J255" i="3"/>
  <c r="I255" i="3"/>
  <c r="L252" i="3"/>
  <c r="L251" i="3" s="1"/>
  <c r="K252" i="3"/>
  <c r="J252" i="3"/>
  <c r="I252" i="3"/>
  <c r="I251" i="3" s="1"/>
  <c r="K251" i="3"/>
  <c r="J251" i="3"/>
  <c r="L248" i="3"/>
  <c r="K248" i="3"/>
  <c r="J248" i="3"/>
  <c r="I248" i="3"/>
  <c r="L245" i="3"/>
  <c r="K245" i="3"/>
  <c r="J245" i="3"/>
  <c r="I245" i="3"/>
  <c r="L243" i="3"/>
  <c r="K243" i="3"/>
  <c r="J243" i="3"/>
  <c r="I243" i="3"/>
  <c r="L242" i="3"/>
  <c r="K242" i="3"/>
  <c r="K241" i="3" s="1"/>
  <c r="J242" i="3"/>
  <c r="J241" i="3" s="1"/>
  <c r="I242" i="3"/>
  <c r="I241" i="3" s="1"/>
  <c r="L236" i="3"/>
  <c r="K236" i="3"/>
  <c r="K235" i="3" s="1"/>
  <c r="K234" i="3" s="1"/>
  <c r="J236" i="3"/>
  <c r="J235" i="3" s="1"/>
  <c r="J234" i="3" s="1"/>
  <c r="I236" i="3"/>
  <c r="I235" i="3" s="1"/>
  <c r="I234" i="3" s="1"/>
  <c r="L235" i="3"/>
  <c r="L234" i="3" s="1"/>
  <c r="L232" i="3"/>
  <c r="K232" i="3"/>
  <c r="K231" i="3" s="1"/>
  <c r="K230" i="3" s="1"/>
  <c r="J232" i="3"/>
  <c r="J231" i="3" s="1"/>
  <c r="J230" i="3" s="1"/>
  <c r="I232" i="3"/>
  <c r="I231" i="3" s="1"/>
  <c r="I230" i="3" s="1"/>
  <c r="L231" i="3"/>
  <c r="L230" i="3" s="1"/>
  <c r="L223" i="3"/>
  <c r="K223" i="3"/>
  <c r="K222" i="3" s="1"/>
  <c r="J223" i="3"/>
  <c r="J222" i="3" s="1"/>
  <c r="I223" i="3"/>
  <c r="I222" i="3" s="1"/>
  <c r="L222" i="3"/>
  <c r="L220" i="3"/>
  <c r="K220" i="3"/>
  <c r="J220" i="3"/>
  <c r="I220" i="3"/>
  <c r="L219" i="3"/>
  <c r="K219" i="3"/>
  <c r="J219" i="3"/>
  <c r="I219" i="3"/>
  <c r="I218" i="3" s="1"/>
  <c r="L218" i="3"/>
  <c r="L213" i="3"/>
  <c r="K213" i="3"/>
  <c r="J213" i="3"/>
  <c r="I213" i="3"/>
  <c r="L212" i="3"/>
  <c r="K212" i="3"/>
  <c r="K211" i="3" s="1"/>
  <c r="J212" i="3"/>
  <c r="J211" i="3" s="1"/>
  <c r="I212" i="3"/>
  <c r="I211" i="3" s="1"/>
  <c r="L211" i="3"/>
  <c r="L209" i="3"/>
  <c r="K209" i="3"/>
  <c r="J209" i="3"/>
  <c r="I209" i="3"/>
  <c r="L208" i="3"/>
  <c r="K208" i="3"/>
  <c r="J208" i="3"/>
  <c r="I208" i="3"/>
  <c r="L204" i="3"/>
  <c r="L203" i="3" s="1"/>
  <c r="K204" i="3"/>
  <c r="J204" i="3"/>
  <c r="I204" i="3"/>
  <c r="I203" i="3" s="1"/>
  <c r="K203" i="3"/>
  <c r="J203" i="3"/>
  <c r="L198" i="3"/>
  <c r="K198" i="3"/>
  <c r="K197" i="3" s="1"/>
  <c r="K188" i="3" s="1"/>
  <c r="J198" i="3"/>
  <c r="J197" i="3" s="1"/>
  <c r="J188" i="3" s="1"/>
  <c r="I198" i="3"/>
  <c r="I197" i="3" s="1"/>
  <c r="L197" i="3"/>
  <c r="L193" i="3"/>
  <c r="K193" i="3"/>
  <c r="J193" i="3"/>
  <c r="I193" i="3"/>
  <c r="L192" i="3"/>
  <c r="K192" i="3"/>
  <c r="J192" i="3"/>
  <c r="I192" i="3"/>
  <c r="L190" i="3"/>
  <c r="L189" i="3" s="1"/>
  <c r="L188" i="3" s="1"/>
  <c r="L187" i="3" s="1"/>
  <c r="K190" i="3"/>
  <c r="J190" i="3"/>
  <c r="I190" i="3"/>
  <c r="K189" i="3"/>
  <c r="J189" i="3"/>
  <c r="I189" i="3"/>
  <c r="L182" i="3"/>
  <c r="K182" i="3"/>
  <c r="K181" i="3" s="1"/>
  <c r="J182" i="3"/>
  <c r="J181" i="3" s="1"/>
  <c r="I182" i="3"/>
  <c r="I181" i="3" s="1"/>
  <c r="L181" i="3"/>
  <c r="L177" i="3"/>
  <c r="K177" i="3"/>
  <c r="J177" i="3"/>
  <c r="I177" i="3"/>
  <c r="L176" i="3"/>
  <c r="K176" i="3"/>
  <c r="J176" i="3"/>
  <c r="I176" i="3"/>
  <c r="L175" i="3"/>
  <c r="L173" i="3"/>
  <c r="K173" i="3"/>
  <c r="J173" i="3"/>
  <c r="I173" i="3"/>
  <c r="L172" i="3"/>
  <c r="K172" i="3"/>
  <c r="K171" i="3" s="1"/>
  <c r="J172" i="3"/>
  <c r="J171" i="3" s="1"/>
  <c r="I172" i="3"/>
  <c r="I171" i="3" s="1"/>
  <c r="L171" i="3"/>
  <c r="L170" i="3" s="1"/>
  <c r="L168" i="3"/>
  <c r="K168" i="3"/>
  <c r="K167" i="3" s="1"/>
  <c r="J168" i="3"/>
  <c r="J167" i="3" s="1"/>
  <c r="I168" i="3"/>
  <c r="I167" i="3" s="1"/>
  <c r="L167" i="3"/>
  <c r="L163" i="3"/>
  <c r="K163" i="3"/>
  <c r="J163" i="3"/>
  <c r="I163" i="3"/>
  <c r="I162" i="3" s="1"/>
  <c r="L162" i="3"/>
  <c r="K162" i="3"/>
  <c r="J162" i="3"/>
  <c r="L161" i="3"/>
  <c r="L160" i="3" s="1"/>
  <c r="L157" i="3"/>
  <c r="K157" i="3"/>
  <c r="K156" i="3" s="1"/>
  <c r="K155" i="3" s="1"/>
  <c r="J157" i="3"/>
  <c r="J156" i="3" s="1"/>
  <c r="J155" i="3" s="1"/>
  <c r="I157" i="3"/>
  <c r="I156" i="3" s="1"/>
  <c r="I155" i="3" s="1"/>
  <c r="L156" i="3"/>
  <c r="L155" i="3" s="1"/>
  <c r="L153" i="3"/>
  <c r="K153" i="3"/>
  <c r="K152" i="3" s="1"/>
  <c r="J153" i="3"/>
  <c r="J152" i="3" s="1"/>
  <c r="I153" i="3"/>
  <c r="I152" i="3" s="1"/>
  <c r="L152" i="3"/>
  <c r="L149" i="3"/>
  <c r="K149" i="3"/>
  <c r="J149" i="3"/>
  <c r="I149" i="3"/>
  <c r="L148" i="3"/>
  <c r="K148" i="3"/>
  <c r="K147" i="3" s="1"/>
  <c r="J148" i="3"/>
  <c r="J147" i="3" s="1"/>
  <c r="I148" i="3"/>
  <c r="I147" i="3" s="1"/>
  <c r="L147" i="3"/>
  <c r="L144" i="3"/>
  <c r="K144" i="3"/>
  <c r="J144" i="3"/>
  <c r="I144" i="3"/>
  <c r="L143" i="3"/>
  <c r="K143" i="3"/>
  <c r="K142" i="3" s="1"/>
  <c r="J143" i="3"/>
  <c r="J142" i="3" s="1"/>
  <c r="I143" i="3"/>
  <c r="I142" i="3" s="1"/>
  <c r="L142" i="3"/>
  <c r="L139" i="3"/>
  <c r="K139" i="3"/>
  <c r="K138" i="3" s="1"/>
  <c r="K137" i="3" s="1"/>
  <c r="J139" i="3"/>
  <c r="J138" i="3" s="1"/>
  <c r="J137" i="3" s="1"/>
  <c r="I139" i="3"/>
  <c r="I138" i="3" s="1"/>
  <c r="I137" i="3" s="1"/>
  <c r="L138" i="3"/>
  <c r="L137" i="3" s="1"/>
  <c r="L135" i="3"/>
  <c r="K135" i="3"/>
  <c r="K134" i="3" s="1"/>
  <c r="K133" i="3" s="1"/>
  <c r="J135" i="3"/>
  <c r="J134" i="3" s="1"/>
  <c r="J133" i="3" s="1"/>
  <c r="I135" i="3"/>
  <c r="I134" i="3" s="1"/>
  <c r="I133" i="3" s="1"/>
  <c r="L134" i="3"/>
  <c r="L133" i="3" s="1"/>
  <c r="L131" i="3"/>
  <c r="K131" i="3"/>
  <c r="K130" i="3" s="1"/>
  <c r="K129" i="3" s="1"/>
  <c r="J131" i="3"/>
  <c r="J130" i="3" s="1"/>
  <c r="J129" i="3" s="1"/>
  <c r="I131" i="3"/>
  <c r="I130" i="3" s="1"/>
  <c r="I129" i="3" s="1"/>
  <c r="L130" i="3"/>
  <c r="L129" i="3" s="1"/>
  <c r="L127" i="3"/>
  <c r="K127" i="3"/>
  <c r="K126" i="3" s="1"/>
  <c r="K125" i="3" s="1"/>
  <c r="J127" i="3"/>
  <c r="J126" i="3" s="1"/>
  <c r="J125" i="3" s="1"/>
  <c r="I127" i="3"/>
  <c r="I126" i="3" s="1"/>
  <c r="I125" i="3" s="1"/>
  <c r="L126" i="3"/>
  <c r="L125" i="3" s="1"/>
  <c r="L123" i="3"/>
  <c r="K123" i="3"/>
  <c r="K122" i="3" s="1"/>
  <c r="K121" i="3" s="1"/>
  <c r="J123" i="3"/>
  <c r="J122" i="3" s="1"/>
  <c r="J121" i="3" s="1"/>
  <c r="I123" i="3"/>
  <c r="I122" i="3" s="1"/>
  <c r="I121" i="3" s="1"/>
  <c r="L122" i="3"/>
  <c r="L121" i="3" s="1"/>
  <c r="L118" i="3"/>
  <c r="K118" i="3"/>
  <c r="K117" i="3" s="1"/>
  <c r="K116" i="3" s="1"/>
  <c r="J118" i="3"/>
  <c r="J117" i="3" s="1"/>
  <c r="J116" i="3" s="1"/>
  <c r="I118" i="3"/>
  <c r="I117" i="3" s="1"/>
  <c r="I116" i="3" s="1"/>
  <c r="L117" i="3"/>
  <c r="L116" i="3" s="1"/>
  <c r="L112" i="3"/>
  <c r="L111" i="3" s="1"/>
  <c r="K112" i="3"/>
  <c r="J112" i="3"/>
  <c r="I112" i="3"/>
  <c r="K111" i="3"/>
  <c r="J111" i="3"/>
  <c r="I111" i="3"/>
  <c r="L108" i="3"/>
  <c r="K108" i="3"/>
  <c r="K107" i="3" s="1"/>
  <c r="K106" i="3" s="1"/>
  <c r="J108" i="3"/>
  <c r="J107" i="3" s="1"/>
  <c r="J106" i="3" s="1"/>
  <c r="I108" i="3"/>
  <c r="I107" i="3" s="1"/>
  <c r="I106" i="3" s="1"/>
  <c r="L107" i="3"/>
  <c r="L103" i="3"/>
  <c r="K103" i="3"/>
  <c r="K102" i="3" s="1"/>
  <c r="K101" i="3" s="1"/>
  <c r="J103" i="3"/>
  <c r="J102" i="3" s="1"/>
  <c r="J101" i="3" s="1"/>
  <c r="I103" i="3"/>
  <c r="I102" i="3" s="1"/>
  <c r="I101" i="3" s="1"/>
  <c r="L102" i="3"/>
  <c r="L101" i="3" s="1"/>
  <c r="L98" i="3"/>
  <c r="K98" i="3"/>
  <c r="K97" i="3" s="1"/>
  <c r="K96" i="3" s="1"/>
  <c r="K95" i="3" s="1"/>
  <c r="J98" i="3"/>
  <c r="J97" i="3" s="1"/>
  <c r="J96" i="3" s="1"/>
  <c r="J95" i="3" s="1"/>
  <c r="I98" i="3"/>
  <c r="I97" i="3" s="1"/>
  <c r="I96" i="3" s="1"/>
  <c r="L97" i="3"/>
  <c r="L96" i="3" s="1"/>
  <c r="L91" i="3"/>
  <c r="L90" i="3" s="1"/>
  <c r="L89" i="3" s="1"/>
  <c r="L88" i="3" s="1"/>
  <c r="K91" i="3"/>
  <c r="J91" i="3"/>
  <c r="I91" i="3"/>
  <c r="I90" i="3" s="1"/>
  <c r="I89" i="3" s="1"/>
  <c r="I88" i="3" s="1"/>
  <c r="K90" i="3"/>
  <c r="J90" i="3"/>
  <c r="K89" i="3"/>
  <c r="K88" i="3" s="1"/>
  <c r="J89" i="3"/>
  <c r="J88" i="3" s="1"/>
  <c r="L86" i="3"/>
  <c r="K86" i="3"/>
  <c r="J86" i="3"/>
  <c r="I86" i="3"/>
  <c r="L85" i="3"/>
  <c r="K85" i="3"/>
  <c r="K84" i="3" s="1"/>
  <c r="J85" i="3"/>
  <c r="J84" i="3" s="1"/>
  <c r="I85" i="3"/>
  <c r="I84" i="3" s="1"/>
  <c r="L84" i="3"/>
  <c r="L80" i="3"/>
  <c r="K80" i="3"/>
  <c r="J80" i="3"/>
  <c r="I80" i="3"/>
  <c r="L79" i="3"/>
  <c r="K79" i="3"/>
  <c r="J79" i="3"/>
  <c r="I79" i="3"/>
  <c r="L75" i="3"/>
  <c r="L74" i="3" s="1"/>
  <c r="K75" i="3"/>
  <c r="K74" i="3" s="1"/>
  <c r="J75" i="3"/>
  <c r="I75" i="3"/>
  <c r="I74" i="3" s="1"/>
  <c r="J74" i="3"/>
  <c r="L70" i="3"/>
  <c r="K70" i="3"/>
  <c r="K69" i="3" s="1"/>
  <c r="K68" i="3" s="1"/>
  <c r="K67" i="3" s="1"/>
  <c r="J70" i="3"/>
  <c r="J69" i="3" s="1"/>
  <c r="J68" i="3" s="1"/>
  <c r="J67" i="3" s="1"/>
  <c r="I70" i="3"/>
  <c r="I69" i="3" s="1"/>
  <c r="I68" i="3" s="1"/>
  <c r="I67" i="3" s="1"/>
  <c r="L69" i="3"/>
  <c r="L68" i="3" s="1"/>
  <c r="L67" i="3" s="1"/>
  <c r="L50" i="3"/>
  <c r="L49" i="3" s="1"/>
  <c r="L48" i="3" s="1"/>
  <c r="L47" i="3" s="1"/>
  <c r="K50" i="3"/>
  <c r="K49" i="3" s="1"/>
  <c r="K48" i="3" s="1"/>
  <c r="K47" i="3" s="1"/>
  <c r="J50" i="3"/>
  <c r="I50" i="3"/>
  <c r="I49" i="3" s="1"/>
  <c r="I48" i="3" s="1"/>
  <c r="I47" i="3" s="1"/>
  <c r="J49" i="3"/>
  <c r="J48" i="3"/>
  <c r="J47" i="3" s="1"/>
  <c r="L45" i="3"/>
  <c r="K45" i="3"/>
  <c r="J45" i="3"/>
  <c r="I45" i="3"/>
  <c r="L44" i="3"/>
  <c r="K44" i="3"/>
  <c r="K43" i="3" s="1"/>
  <c r="J44" i="3"/>
  <c r="J43" i="3" s="1"/>
  <c r="I44" i="3"/>
  <c r="L43" i="3"/>
  <c r="I43" i="3"/>
  <c r="L41" i="3"/>
  <c r="K41" i="3"/>
  <c r="J41" i="3"/>
  <c r="I41" i="3"/>
  <c r="L39" i="3"/>
  <c r="K39" i="3"/>
  <c r="K38" i="3" s="1"/>
  <c r="K37" i="3" s="1"/>
  <c r="K36" i="3" s="1"/>
  <c r="J39" i="3"/>
  <c r="J38" i="3" s="1"/>
  <c r="J37" i="3" s="1"/>
  <c r="J36" i="3" s="1"/>
  <c r="I39" i="3"/>
  <c r="I38" i="3" s="1"/>
  <c r="I37" i="3" s="1"/>
  <c r="I36" i="3" s="1"/>
  <c r="L38" i="3"/>
  <c r="L37" i="3" s="1"/>
  <c r="L36" i="3" s="1"/>
  <c r="L367" i="2"/>
  <c r="L366" i="2" s="1"/>
  <c r="K367" i="2"/>
  <c r="J367" i="2"/>
  <c r="I367" i="2"/>
  <c r="I366" i="2" s="1"/>
  <c r="K366" i="2"/>
  <c r="J366" i="2"/>
  <c r="L364" i="2"/>
  <c r="L363" i="2" s="1"/>
  <c r="K364" i="2"/>
  <c r="K363" i="2" s="1"/>
  <c r="J364" i="2"/>
  <c r="I364" i="2"/>
  <c r="I363" i="2" s="1"/>
  <c r="J363" i="2"/>
  <c r="L361" i="2"/>
  <c r="K361" i="2"/>
  <c r="K360" i="2" s="1"/>
  <c r="J361" i="2"/>
  <c r="J360" i="2" s="1"/>
  <c r="I361" i="2"/>
  <c r="L360" i="2"/>
  <c r="I360" i="2"/>
  <c r="L357" i="2"/>
  <c r="K357" i="2"/>
  <c r="J357" i="2"/>
  <c r="I357" i="2"/>
  <c r="I356" i="2" s="1"/>
  <c r="L356" i="2"/>
  <c r="K356" i="2"/>
  <c r="J356" i="2"/>
  <c r="L353" i="2"/>
  <c r="L352" i="2" s="1"/>
  <c r="K353" i="2"/>
  <c r="K352" i="2" s="1"/>
  <c r="J353" i="2"/>
  <c r="I353" i="2"/>
  <c r="I352" i="2" s="1"/>
  <c r="J352" i="2"/>
  <c r="L349" i="2"/>
  <c r="K349" i="2"/>
  <c r="K348" i="2" s="1"/>
  <c r="J349" i="2"/>
  <c r="J348" i="2" s="1"/>
  <c r="J338" i="2" s="1"/>
  <c r="I349" i="2"/>
  <c r="L348" i="2"/>
  <c r="I348" i="2"/>
  <c r="L345" i="2"/>
  <c r="K345" i="2"/>
  <c r="J345" i="2"/>
  <c r="I345" i="2"/>
  <c r="L342" i="2"/>
  <c r="K342" i="2"/>
  <c r="J342" i="2"/>
  <c r="I342" i="2"/>
  <c r="L340" i="2"/>
  <c r="L339" i="2" s="1"/>
  <c r="L338" i="2" s="1"/>
  <c r="K340" i="2"/>
  <c r="K339" i="2" s="1"/>
  <c r="K338" i="2" s="1"/>
  <c r="J340" i="2"/>
  <c r="I340" i="2"/>
  <c r="I339" i="2" s="1"/>
  <c r="I338" i="2" s="1"/>
  <c r="J339" i="2"/>
  <c r="L335" i="2"/>
  <c r="L334" i="2" s="1"/>
  <c r="K335" i="2"/>
  <c r="K334" i="2" s="1"/>
  <c r="J335" i="2"/>
  <c r="I335" i="2"/>
  <c r="I334" i="2" s="1"/>
  <c r="J334" i="2"/>
  <c r="L332" i="2"/>
  <c r="K332" i="2"/>
  <c r="K331" i="2" s="1"/>
  <c r="J332" i="2"/>
  <c r="J331" i="2" s="1"/>
  <c r="I332" i="2"/>
  <c r="L331" i="2"/>
  <c r="I331" i="2"/>
  <c r="L329" i="2"/>
  <c r="K329" i="2"/>
  <c r="J329" i="2"/>
  <c r="I329" i="2"/>
  <c r="L328" i="2"/>
  <c r="K328" i="2"/>
  <c r="J328" i="2"/>
  <c r="I328" i="2"/>
  <c r="L325" i="2"/>
  <c r="L324" i="2" s="1"/>
  <c r="K325" i="2"/>
  <c r="K324" i="2" s="1"/>
  <c r="J325" i="2"/>
  <c r="I325" i="2"/>
  <c r="I324" i="2" s="1"/>
  <c r="J324" i="2"/>
  <c r="L321" i="2"/>
  <c r="K321" i="2"/>
  <c r="K320" i="2" s="1"/>
  <c r="J321" i="2"/>
  <c r="J320" i="2" s="1"/>
  <c r="I321" i="2"/>
  <c r="L320" i="2"/>
  <c r="I320" i="2"/>
  <c r="L317" i="2"/>
  <c r="K317" i="2"/>
  <c r="J317" i="2"/>
  <c r="I317" i="2"/>
  <c r="I316" i="2" s="1"/>
  <c r="L316" i="2"/>
  <c r="K316" i="2"/>
  <c r="J316" i="2"/>
  <c r="L313" i="2"/>
  <c r="K313" i="2"/>
  <c r="J313" i="2"/>
  <c r="I313" i="2"/>
  <c r="L310" i="2"/>
  <c r="K310" i="2"/>
  <c r="J310" i="2"/>
  <c r="I310" i="2"/>
  <c r="L308" i="2"/>
  <c r="K308" i="2"/>
  <c r="K307" i="2" s="1"/>
  <c r="K306" i="2" s="1"/>
  <c r="K305" i="2" s="1"/>
  <c r="J308" i="2"/>
  <c r="J307" i="2" s="1"/>
  <c r="I308" i="2"/>
  <c r="L307" i="2"/>
  <c r="I307" i="2"/>
  <c r="L302" i="2"/>
  <c r="L301" i="2" s="1"/>
  <c r="K302" i="2"/>
  <c r="K301" i="2" s="1"/>
  <c r="J302" i="2"/>
  <c r="I302" i="2"/>
  <c r="I301" i="2" s="1"/>
  <c r="J301" i="2"/>
  <c r="L299" i="2"/>
  <c r="K299" i="2"/>
  <c r="K298" i="2" s="1"/>
  <c r="J299" i="2"/>
  <c r="J298" i="2" s="1"/>
  <c r="I299" i="2"/>
  <c r="L298" i="2"/>
  <c r="I298" i="2"/>
  <c r="L296" i="2"/>
  <c r="K296" i="2"/>
  <c r="J296" i="2"/>
  <c r="I296" i="2"/>
  <c r="I295" i="2" s="1"/>
  <c r="L295" i="2"/>
  <c r="K295" i="2"/>
  <c r="J295" i="2"/>
  <c r="L292" i="2"/>
  <c r="L291" i="2" s="1"/>
  <c r="K292" i="2"/>
  <c r="K291" i="2" s="1"/>
  <c r="J292" i="2"/>
  <c r="I292" i="2"/>
  <c r="I291" i="2" s="1"/>
  <c r="J291" i="2"/>
  <c r="L288" i="2"/>
  <c r="K288" i="2"/>
  <c r="K287" i="2" s="1"/>
  <c r="J288" i="2"/>
  <c r="J287" i="2" s="1"/>
  <c r="I288" i="2"/>
  <c r="L287" i="2"/>
  <c r="I287" i="2"/>
  <c r="L284" i="2"/>
  <c r="K284" i="2"/>
  <c r="J284" i="2"/>
  <c r="I284" i="2"/>
  <c r="L283" i="2"/>
  <c r="K283" i="2"/>
  <c r="J283" i="2"/>
  <c r="I283" i="2"/>
  <c r="L280" i="2"/>
  <c r="K280" i="2"/>
  <c r="J280" i="2"/>
  <c r="I280" i="2"/>
  <c r="L277" i="2"/>
  <c r="K277" i="2"/>
  <c r="J277" i="2"/>
  <c r="I277" i="2"/>
  <c r="L275" i="2"/>
  <c r="K275" i="2"/>
  <c r="K274" i="2" s="1"/>
  <c r="J275" i="2"/>
  <c r="J274" i="2" s="1"/>
  <c r="I275" i="2"/>
  <c r="L274" i="2"/>
  <c r="I274" i="2"/>
  <c r="L270" i="2"/>
  <c r="K270" i="2"/>
  <c r="K269" i="2" s="1"/>
  <c r="J270" i="2"/>
  <c r="J269" i="2" s="1"/>
  <c r="I270" i="2"/>
  <c r="L269" i="2"/>
  <c r="I269" i="2"/>
  <c r="L267" i="2"/>
  <c r="K267" i="2"/>
  <c r="J267" i="2"/>
  <c r="I267" i="2"/>
  <c r="L266" i="2"/>
  <c r="K266" i="2"/>
  <c r="J266" i="2"/>
  <c r="I266" i="2"/>
  <c r="L264" i="2"/>
  <c r="L263" i="2" s="1"/>
  <c r="K264" i="2"/>
  <c r="K263" i="2" s="1"/>
  <c r="J264" i="2"/>
  <c r="I264" i="2"/>
  <c r="I263" i="2" s="1"/>
  <c r="J263" i="2"/>
  <c r="L260" i="2"/>
  <c r="K260" i="2"/>
  <c r="K259" i="2" s="1"/>
  <c r="J260" i="2"/>
  <c r="J259" i="2" s="1"/>
  <c r="I260" i="2"/>
  <c r="L259" i="2"/>
  <c r="I259" i="2"/>
  <c r="L256" i="2"/>
  <c r="K256" i="2"/>
  <c r="J256" i="2"/>
  <c r="I256" i="2"/>
  <c r="L255" i="2"/>
  <c r="K255" i="2"/>
  <c r="J255" i="2"/>
  <c r="I255" i="2"/>
  <c r="L252" i="2"/>
  <c r="L251" i="2" s="1"/>
  <c r="K252" i="2"/>
  <c r="K251" i="2" s="1"/>
  <c r="J252" i="2"/>
  <c r="I252" i="2"/>
  <c r="I251" i="2" s="1"/>
  <c r="J251" i="2"/>
  <c r="L248" i="2"/>
  <c r="K248" i="2"/>
  <c r="J248" i="2"/>
  <c r="I248" i="2"/>
  <c r="L245" i="2"/>
  <c r="K245" i="2"/>
  <c r="J245" i="2"/>
  <c r="I245" i="2"/>
  <c r="L243" i="2"/>
  <c r="K243" i="2"/>
  <c r="J243" i="2"/>
  <c r="I243" i="2"/>
  <c r="L242" i="2"/>
  <c r="K242" i="2"/>
  <c r="K241" i="2" s="1"/>
  <c r="J242" i="2"/>
  <c r="J241" i="2" s="1"/>
  <c r="I242" i="2"/>
  <c r="I241" i="2" s="1"/>
  <c r="L236" i="2"/>
  <c r="K236" i="2"/>
  <c r="K235" i="2" s="1"/>
  <c r="K234" i="2" s="1"/>
  <c r="J236" i="2"/>
  <c r="J235" i="2" s="1"/>
  <c r="J234" i="2" s="1"/>
  <c r="I236" i="2"/>
  <c r="I235" i="2" s="1"/>
  <c r="I234" i="2" s="1"/>
  <c r="L235" i="2"/>
  <c r="L234" i="2" s="1"/>
  <c r="L232" i="2"/>
  <c r="K232" i="2"/>
  <c r="K231" i="2" s="1"/>
  <c r="K230" i="2" s="1"/>
  <c r="J232" i="2"/>
  <c r="J231" i="2" s="1"/>
  <c r="J230" i="2" s="1"/>
  <c r="I232" i="2"/>
  <c r="I231" i="2" s="1"/>
  <c r="I230" i="2" s="1"/>
  <c r="L231" i="2"/>
  <c r="L230" i="2" s="1"/>
  <c r="L223" i="2"/>
  <c r="K223" i="2"/>
  <c r="K222" i="2" s="1"/>
  <c r="J223" i="2"/>
  <c r="J222" i="2" s="1"/>
  <c r="I223" i="2"/>
  <c r="I222" i="2" s="1"/>
  <c r="L222" i="2"/>
  <c r="L220" i="2"/>
  <c r="K220" i="2"/>
  <c r="J220" i="2"/>
  <c r="I220" i="2"/>
  <c r="L219" i="2"/>
  <c r="K219" i="2"/>
  <c r="K218" i="2" s="1"/>
  <c r="J219" i="2"/>
  <c r="J218" i="2" s="1"/>
  <c r="I219" i="2"/>
  <c r="I218" i="2" s="1"/>
  <c r="L218" i="2"/>
  <c r="L213" i="2"/>
  <c r="K213" i="2"/>
  <c r="J213" i="2"/>
  <c r="I213" i="2"/>
  <c r="L212" i="2"/>
  <c r="K212" i="2"/>
  <c r="K211" i="2" s="1"/>
  <c r="J212" i="2"/>
  <c r="J211" i="2" s="1"/>
  <c r="I212" i="2"/>
  <c r="I211" i="2" s="1"/>
  <c r="L211" i="2"/>
  <c r="L209" i="2"/>
  <c r="K209" i="2"/>
  <c r="J209" i="2"/>
  <c r="I209" i="2"/>
  <c r="I208" i="2" s="1"/>
  <c r="L208" i="2"/>
  <c r="K208" i="2"/>
  <c r="J208" i="2"/>
  <c r="L204" i="2"/>
  <c r="L203" i="2" s="1"/>
  <c r="K204" i="2"/>
  <c r="J204" i="2"/>
  <c r="I204" i="2"/>
  <c r="K203" i="2"/>
  <c r="J203" i="2"/>
  <c r="I203" i="2"/>
  <c r="L198" i="2"/>
  <c r="K198" i="2"/>
  <c r="K197" i="2" s="1"/>
  <c r="K188" i="2" s="1"/>
  <c r="J198" i="2"/>
  <c r="J197" i="2" s="1"/>
  <c r="J188" i="2" s="1"/>
  <c r="I198" i="2"/>
  <c r="L197" i="2"/>
  <c r="I197" i="2"/>
  <c r="L193" i="2"/>
  <c r="K193" i="2"/>
  <c r="J193" i="2"/>
  <c r="I193" i="2"/>
  <c r="I192" i="2" s="1"/>
  <c r="L192" i="2"/>
  <c r="K192" i="2"/>
  <c r="J192" i="2"/>
  <c r="L190" i="2"/>
  <c r="L189" i="2" s="1"/>
  <c r="L188" i="2" s="1"/>
  <c r="K190" i="2"/>
  <c r="J190" i="2"/>
  <c r="I190" i="2"/>
  <c r="K189" i="2"/>
  <c r="J189" i="2"/>
  <c r="I189" i="2"/>
  <c r="L182" i="2"/>
  <c r="K182" i="2"/>
  <c r="K181" i="2" s="1"/>
  <c r="J182" i="2"/>
  <c r="J181" i="2" s="1"/>
  <c r="I182" i="2"/>
  <c r="L181" i="2"/>
  <c r="I181" i="2"/>
  <c r="L177" i="2"/>
  <c r="L176" i="2" s="1"/>
  <c r="L175" i="2" s="1"/>
  <c r="K177" i="2"/>
  <c r="J177" i="2"/>
  <c r="I177" i="2"/>
  <c r="I176" i="2" s="1"/>
  <c r="I175" i="2" s="1"/>
  <c r="K176" i="2"/>
  <c r="J176" i="2"/>
  <c r="L173" i="2"/>
  <c r="L172" i="2" s="1"/>
  <c r="L171" i="2" s="1"/>
  <c r="L170" i="2" s="1"/>
  <c r="K173" i="2"/>
  <c r="J173" i="2"/>
  <c r="I173" i="2"/>
  <c r="I172" i="2" s="1"/>
  <c r="I171" i="2" s="1"/>
  <c r="I170" i="2" s="1"/>
  <c r="K172" i="2"/>
  <c r="K171" i="2" s="1"/>
  <c r="J172" i="2"/>
  <c r="J171" i="2" s="1"/>
  <c r="L168" i="2"/>
  <c r="K168" i="2"/>
  <c r="K167" i="2" s="1"/>
  <c r="J168" i="2"/>
  <c r="J167" i="2" s="1"/>
  <c r="I168" i="2"/>
  <c r="I167" i="2" s="1"/>
  <c r="L167" i="2"/>
  <c r="L163" i="2"/>
  <c r="L162" i="2" s="1"/>
  <c r="L161" i="2" s="1"/>
  <c r="L160" i="2" s="1"/>
  <c r="K163" i="2"/>
  <c r="J163" i="2"/>
  <c r="I163" i="2"/>
  <c r="I162" i="2" s="1"/>
  <c r="I161" i="2" s="1"/>
  <c r="I160" i="2" s="1"/>
  <c r="K162" i="2"/>
  <c r="K161" i="2" s="1"/>
  <c r="K160" i="2" s="1"/>
  <c r="J162" i="2"/>
  <c r="L157" i="2"/>
  <c r="K157" i="2"/>
  <c r="K156" i="2" s="1"/>
  <c r="K155" i="2" s="1"/>
  <c r="J157" i="2"/>
  <c r="J156" i="2" s="1"/>
  <c r="J155" i="2" s="1"/>
  <c r="I157" i="2"/>
  <c r="I156" i="2" s="1"/>
  <c r="I155" i="2" s="1"/>
  <c r="L156" i="2"/>
  <c r="L155" i="2" s="1"/>
  <c r="L153" i="2"/>
  <c r="K153" i="2"/>
  <c r="K152" i="2" s="1"/>
  <c r="J153" i="2"/>
  <c r="J152" i="2" s="1"/>
  <c r="I153" i="2"/>
  <c r="I152" i="2" s="1"/>
  <c r="L152" i="2"/>
  <c r="L149" i="2"/>
  <c r="L148" i="2" s="1"/>
  <c r="L147" i="2" s="1"/>
  <c r="K149" i="2"/>
  <c r="J149" i="2"/>
  <c r="I149" i="2"/>
  <c r="I148" i="2" s="1"/>
  <c r="I147" i="2" s="1"/>
  <c r="K148" i="2"/>
  <c r="K147" i="2" s="1"/>
  <c r="J148" i="2"/>
  <c r="J147" i="2" s="1"/>
  <c r="L144" i="2"/>
  <c r="L143" i="2" s="1"/>
  <c r="L142" i="2" s="1"/>
  <c r="K144" i="2"/>
  <c r="J144" i="2"/>
  <c r="I144" i="2"/>
  <c r="I143" i="2" s="1"/>
  <c r="I142" i="2" s="1"/>
  <c r="I141" i="2" s="1"/>
  <c r="K143" i="2"/>
  <c r="K142" i="2" s="1"/>
  <c r="K141" i="2" s="1"/>
  <c r="J143" i="2"/>
  <c r="J142" i="2" s="1"/>
  <c r="J141" i="2" s="1"/>
  <c r="L139" i="2"/>
  <c r="K139" i="2"/>
  <c r="K138" i="2" s="1"/>
  <c r="K137" i="2" s="1"/>
  <c r="J139" i="2"/>
  <c r="J138" i="2" s="1"/>
  <c r="J137" i="2" s="1"/>
  <c r="I139" i="2"/>
  <c r="I138" i="2" s="1"/>
  <c r="I137" i="2" s="1"/>
  <c r="L138" i="2"/>
  <c r="L137" i="2" s="1"/>
  <c r="L135" i="2"/>
  <c r="K135" i="2"/>
  <c r="K134" i="2" s="1"/>
  <c r="K133" i="2" s="1"/>
  <c r="J135" i="2"/>
  <c r="J134" i="2" s="1"/>
  <c r="J133" i="2" s="1"/>
  <c r="I135" i="2"/>
  <c r="I134" i="2" s="1"/>
  <c r="I133" i="2" s="1"/>
  <c r="L134" i="2"/>
  <c r="L133" i="2" s="1"/>
  <c r="L131" i="2"/>
  <c r="K131" i="2"/>
  <c r="K130" i="2" s="1"/>
  <c r="K129" i="2" s="1"/>
  <c r="J131" i="2"/>
  <c r="J130" i="2" s="1"/>
  <c r="J129" i="2" s="1"/>
  <c r="I131" i="2"/>
  <c r="I130" i="2" s="1"/>
  <c r="I129" i="2" s="1"/>
  <c r="L130" i="2"/>
  <c r="L129" i="2" s="1"/>
  <c r="L127" i="2"/>
  <c r="K127" i="2"/>
  <c r="K126" i="2" s="1"/>
  <c r="K125" i="2" s="1"/>
  <c r="J127" i="2"/>
  <c r="J126" i="2" s="1"/>
  <c r="J125" i="2" s="1"/>
  <c r="I127" i="2"/>
  <c r="I126" i="2" s="1"/>
  <c r="I125" i="2" s="1"/>
  <c r="L126" i="2"/>
  <c r="L125" i="2" s="1"/>
  <c r="L123" i="2"/>
  <c r="K123" i="2"/>
  <c r="K122" i="2" s="1"/>
  <c r="K121" i="2" s="1"/>
  <c r="J123" i="2"/>
  <c r="J122" i="2" s="1"/>
  <c r="J121" i="2" s="1"/>
  <c r="I123" i="2"/>
  <c r="I122" i="2" s="1"/>
  <c r="I121" i="2" s="1"/>
  <c r="L122" i="2"/>
  <c r="L121" i="2" s="1"/>
  <c r="L118" i="2"/>
  <c r="K118" i="2"/>
  <c r="K117" i="2" s="1"/>
  <c r="K116" i="2" s="1"/>
  <c r="J118" i="2"/>
  <c r="J117" i="2" s="1"/>
  <c r="J116" i="2" s="1"/>
  <c r="I118" i="2"/>
  <c r="I117" i="2" s="1"/>
  <c r="I116" i="2" s="1"/>
  <c r="L117" i="2"/>
  <c r="L116" i="2" s="1"/>
  <c r="L112" i="2"/>
  <c r="L111" i="2" s="1"/>
  <c r="K112" i="2"/>
  <c r="J112" i="2"/>
  <c r="I112" i="2"/>
  <c r="K111" i="2"/>
  <c r="J111" i="2"/>
  <c r="I111" i="2"/>
  <c r="L108" i="2"/>
  <c r="K108" i="2"/>
  <c r="K107" i="2" s="1"/>
  <c r="K106" i="2" s="1"/>
  <c r="J108" i="2"/>
  <c r="J107" i="2" s="1"/>
  <c r="J106" i="2" s="1"/>
  <c r="I108" i="2"/>
  <c r="I107" i="2" s="1"/>
  <c r="I106" i="2" s="1"/>
  <c r="L107" i="2"/>
  <c r="L106" i="2" s="1"/>
  <c r="L103" i="2"/>
  <c r="K103" i="2"/>
  <c r="K102" i="2" s="1"/>
  <c r="K101" i="2" s="1"/>
  <c r="J103" i="2"/>
  <c r="J102" i="2" s="1"/>
  <c r="J101" i="2" s="1"/>
  <c r="I103" i="2"/>
  <c r="I102" i="2" s="1"/>
  <c r="I101" i="2" s="1"/>
  <c r="L102" i="2"/>
  <c r="L101" i="2" s="1"/>
  <c r="L98" i="2"/>
  <c r="K98" i="2"/>
  <c r="K97" i="2" s="1"/>
  <c r="K96" i="2" s="1"/>
  <c r="K95" i="2" s="1"/>
  <c r="J98" i="2"/>
  <c r="J97" i="2" s="1"/>
  <c r="J96" i="2" s="1"/>
  <c r="J95" i="2" s="1"/>
  <c r="I98" i="2"/>
  <c r="I97" i="2" s="1"/>
  <c r="I96" i="2" s="1"/>
  <c r="L97" i="2"/>
  <c r="L96" i="2" s="1"/>
  <c r="L91" i="2"/>
  <c r="L90" i="2" s="1"/>
  <c r="L89" i="2" s="1"/>
  <c r="L88" i="2" s="1"/>
  <c r="K91" i="2"/>
  <c r="J91" i="2"/>
  <c r="I91" i="2"/>
  <c r="I90" i="2" s="1"/>
  <c r="I89" i="2" s="1"/>
  <c r="I88" i="2" s="1"/>
  <c r="K90" i="2"/>
  <c r="J90" i="2"/>
  <c r="K89" i="2"/>
  <c r="K88" i="2" s="1"/>
  <c r="J89" i="2"/>
  <c r="J88" i="2" s="1"/>
  <c r="L86" i="2"/>
  <c r="K86" i="2"/>
  <c r="J86" i="2"/>
  <c r="I86" i="2"/>
  <c r="L85" i="2"/>
  <c r="K85" i="2"/>
  <c r="K84" i="2" s="1"/>
  <c r="J85" i="2"/>
  <c r="J84" i="2" s="1"/>
  <c r="I85" i="2"/>
  <c r="I84" i="2" s="1"/>
  <c r="L84" i="2"/>
  <c r="L80" i="2"/>
  <c r="K80" i="2"/>
  <c r="J80" i="2"/>
  <c r="I80" i="2"/>
  <c r="L79" i="2"/>
  <c r="K79" i="2"/>
  <c r="J79" i="2"/>
  <c r="I79" i="2"/>
  <c r="L75" i="2"/>
  <c r="L74" i="2" s="1"/>
  <c r="K75" i="2"/>
  <c r="K74" i="2" s="1"/>
  <c r="J75" i="2"/>
  <c r="I75" i="2"/>
  <c r="I74" i="2" s="1"/>
  <c r="J74" i="2"/>
  <c r="L70" i="2"/>
  <c r="K70" i="2"/>
  <c r="K69" i="2" s="1"/>
  <c r="K68" i="2" s="1"/>
  <c r="K67" i="2" s="1"/>
  <c r="J70" i="2"/>
  <c r="J69" i="2" s="1"/>
  <c r="J68" i="2" s="1"/>
  <c r="J67" i="2" s="1"/>
  <c r="I70" i="2"/>
  <c r="I69" i="2" s="1"/>
  <c r="I68" i="2" s="1"/>
  <c r="I67" i="2" s="1"/>
  <c r="L69" i="2"/>
  <c r="L68" i="2" s="1"/>
  <c r="L67" i="2" s="1"/>
  <c r="L50" i="2"/>
  <c r="L49" i="2" s="1"/>
  <c r="L48" i="2" s="1"/>
  <c r="L47" i="2" s="1"/>
  <c r="K50" i="2"/>
  <c r="K49" i="2" s="1"/>
  <c r="K48" i="2" s="1"/>
  <c r="K47" i="2" s="1"/>
  <c r="J50" i="2"/>
  <c r="I50" i="2"/>
  <c r="I49" i="2" s="1"/>
  <c r="I48" i="2" s="1"/>
  <c r="I47" i="2" s="1"/>
  <c r="J49" i="2"/>
  <c r="J48" i="2"/>
  <c r="J47" i="2" s="1"/>
  <c r="L45" i="2"/>
  <c r="L44" i="2" s="1"/>
  <c r="L43" i="2" s="1"/>
  <c r="K45" i="2"/>
  <c r="J45" i="2"/>
  <c r="I45" i="2"/>
  <c r="I44" i="2" s="1"/>
  <c r="I43" i="2" s="1"/>
  <c r="K44" i="2"/>
  <c r="K43" i="2" s="1"/>
  <c r="J44" i="2"/>
  <c r="J43" i="2" s="1"/>
  <c r="L41" i="2"/>
  <c r="K41" i="2"/>
  <c r="J41" i="2"/>
  <c r="I41" i="2"/>
  <c r="L39" i="2"/>
  <c r="K39" i="2"/>
  <c r="K38" i="2" s="1"/>
  <c r="K37" i="2" s="1"/>
  <c r="J39" i="2"/>
  <c r="J38" i="2" s="1"/>
  <c r="J37" i="2" s="1"/>
  <c r="J36" i="2" s="1"/>
  <c r="I39" i="2"/>
  <c r="L38" i="2"/>
  <c r="L37" i="2" s="1"/>
  <c r="L36" i="2" s="1"/>
  <c r="I38" i="2"/>
  <c r="I37" i="2" s="1"/>
  <c r="L367" i="15"/>
  <c r="L366" i="15" s="1"/>
  <c r="K367" i="15"/>
  <c r="K366" i="15" s="1"/>
  <c r="J367" i="15"/>
  <c r="I367" i="15"/>
  <c r="J366" i="15"/>
  <c r="I366" i="15"/>
  <c r="L364" i="15"/>
  <c r="K364" i="15"/>
  <c r="K363" i="15" s="1"/>
  <c r="J364" i="15"/>
  <c r="J363" i="15" s="1"/>
  <c r="I364" i="15"/>
  <c r="I363" i="15" s="1"/>
  <c r="L363" i="15"/>
  <c r="L361" i="15"/>
  <c r="K361" i="15"/>
  <c r="J361" i="15"/>
  <c r="J360" i="15" s="1"/>
  <c r="I361" i="15"/>
  <c r="I360" i="15" s="1"/>
  <c r="L360" i="15"/>
  <c r="K360" i="15"/>
  <c r="L357" i="15"/>
  <c r="L356" i="15" s="1"/>
  <c r="K357" i="15"/>
  <c r="K356" i="15" s="1"/>
  <c r="J357" i="15"/>
  <c r="I357" i="15"/>
  <c r="J356" i="15"/>
  <c r="I356" i="15"/>
  <c r="L353" i="15"/>
  <c r="K353" i="15"/>
  <c r="K352" i="15" s="1"/>
  <c r="J353" i="15"/>
  <c r="J352" i="15" s="1"/>
  <c r="I353" i="15"/>
  <c r="I352" i="15" s="1"/>
  <c r="L352" i="15"/>
  <c r="L349" i="15"/>
  <c r="K349" i="15"/>
  <c r="J349" i="15"/>
  <c r="J348" i="15" s="1"/>
  <c r="I349" i="15"/>
  <c r="I348" i="15" s="1"/>
  <c r="L348" i="15"/>
  <c r="K348" i="15"/>
  <c r="L345" i="15"/>
  <c r="K345" i="15"/>
  <c r="J345" i="15"/>
  <c r="I345" i="15"/>
  <c r="L342" i="15"/>
  <c r="K342" i="15"/>
  <c r="J342" i="15"/>
  <c r="I342" i="15"/>
  <c r="L340" i="15"/>
  <c r="K340" i="15"/>
  <c r="K339" i="15" s="1"/>
  <c r="J340" i="15"/>
  <c r="J339" i="15" s="1"/>
  <c r="I340" i="15"/>
  <c r="I339" i="15" s="1"/>
  <c r="I338" i="15" s="1"/>
  <c r="L339" i="15"/>
  <c r="L338" i="15" s="1"/>
  <c r="L335" i="15"/>
  <c r="L334" i="15" s="1"/>
  <c r="K335" i="15"/>
  <c r="K334" i="15" s="1"/>
  <c r="J335" i="15"/>
  <c r="J334" i="15" s="1"/>
  <c r="I335" i="15"/>
  <c r="I334" i="15" s="1"/>
  <c r="L332" i="15"/>
  <c r="K332" i="15"/>
  <c r="J332" i="15"/>
  <c r="J331" i="15" s="1"/>
  <c r="I332" i="15"/>
  <c r="I331" i="15" s="1"/>
  <c r="L331" i="15"/>
  <c r="K331" i="15"/>
  <c r="L329" i="15"/>
  <c r="L328" i="15" s="1"/>
  <c r="K329" i="15"/>
  <c r="K328" i="15" s="1"/>
  <c r="J329" i="15"/>
  <c r="I329" i="15"/>
  <c r="J328" i="15"/>
  <c r="I328" i="15"/>
  <c r="L325" i="15"/>
  <c r="L324" i="15" s="1"/>
  <c r="K325" i="15"/>
  <c r="K324" i="15" s="1"/>
  <c r="J325" i="15"/>
  <c r="J324" i="15" s="1"/>
  <c r="I325" i="15"/>
  <c r="I324" i="15" s="1"/>
  <c r="L321" i="15"/>
  <c r="K321" i="15"/>
  <c r="J321" i="15"/>
  <c r="J320" i="15" s="1"/>
  <c r="I321" i="15"/>
  <c r="I320" i="15" s="1"/>
  <c r="L320" i="15"/>
  <c r="K320" i="15"/>
  <c r="L317" i="15"/>
  <c r="L316" i="15" s="1"/>
  <c r="K317" i="15"/>
  <c r="J317" i="15"/>
  <c r="I317" i="15"/>
  <c r="K316" i="15"/>
  <c r="J316" i="15"/>
  <c r="I316" i="15"/>
  <c r="L313" i="15"/>
  <c r="K313" i="15"/>
  <c r="J313" i="15"/>
  <c r="I313" i="15"/>
  <c r="L310" i="15"/>
  <c r="K310" i="15"/>
  <c r="J310" i="15"/>
  <c r="I310" i="15"/>
  <c r="L308" i="15"/>
  <c r="K308" i="15"/>
  <c r="J308" i="15"/>
  <c r="J307" i="15" s="1"/>
  <c r="I308" i="15"/>
  <c r="I307" i="15" s="1"/>
  <c r="L307" i="15"/>
  <c r="K307" i="15"/>
  <c r="L302" i="15"/>
  <c r="L301" i="15" s="1"/>
  <c r="K302" i="15"/>
  <c r="K301" i="15" s="1"/>
  <c r="J302" i="15"/>
  <c r="J301" i="15" s="1"/>
  <c r="I302" i="15"/>
  <c r="I301" i="15" s="1"/>
  <c r="L299" i="15"/>
  <c r="K299" i="15"/>
  <c r="J299" i="15"/>
  <c r="J298" i="15" s="1"/>
  <c r="I299" i="15"/>
  <c r="I298" i="15" s="1"/>
  <c r="L298" i="15"/>
  <c r="K298" i="15"/>
  <c r="L296" i="15"/>
  <c r="L295" i="15" s="1"/>
  <c r="K296" i="15"/>
  <c r="J296" i="15"/>
  <c r="I296" i="15"/>
  <c r="K295" i="15"/>
  <c r="J295" i="15"/>
  <c r="I295" i="15"/>
  <c r="L292" i="15"/>
  <c r="L291" i="15" s="1"/>
  <c r="K292" i="15"/>
  <c r="K291" i="15" s="1"/>
  <c r="J292" i="15"/>
  <c r="J291" i="15" s="1"/>
  <c r="I292" i="15"/>
  <c r="I291" i="15" s="1"/>
  <c r="L288" i="15"/>
  <c r="K288" i="15"/>
  <c r="J288" i="15"/>
  <c r="J287" i="15" s="1"/>
  <c r="I288" i="15"/>
  <c r="I287" i="15" s="1"/>
  <c r="L287" i="15"/>
  <c r="K287" i="15"/>
  <c r="L284" i="15"/>
  <c r="L283" i="15" s="1"/>
  <c r="K284" i="15"/>
  <c r="J284" i="15"/>
  <c r="I284" i="15"/>
  <c r="K283" i="15"/>
  <c r="J283" i="15"/>
  <c r="I283" i="15"/>
  <c r="L280" i="15"/>
  <c r="K280" i="15"/>
  <c r="J280" i="15"/>
  <c r="I280" i="15"/>
  <c r="L277" i="15"/>
  <c r="K277" i="15"/>
  <c r="J277" i="15"/>
  <c r="I277" i="15"/>
  <c r="L275" i="15"/>
  <c r="K275" i="15"/>
  <c r="J275" i="15"/>
  <c r="J274" i="15" s="1"/>
  <c r="I275" i="15"/>
  <c r="I274" i="15" s="1"/>
  <c r="L274" i="15"/>
  <c r="K274" i="15"/>
  <c r="L270" i="15"/>
  <c r="K270" i="15"/>
  <c r="J270" i="15"/>
  <c r="J269" i="15" s="1"/>
  <c r="I270" i="15"/>
  <c r="I269" i="15" s="1"/>
  <c r="L269" i="15"/>
  <c r="K269" i="15"/>
  <c r="L267" i="15"/>
  <c r="K267" i="15"/>
  <c r="K266" i="15" s="1"/>
  <c r="J267" i="15"/>
  <c r="I267" i="15"/>
  <c r="L266" i="15"/>
  <c r="J266" i="15"/>
  <c r="I266" i="15"/>
  <c r="L264" i="15"/>
  <c r="L263" i="15" s="1"/>
  <c r="K264" i="15"/>
  <c r="K263" i="15" s="1"/>
  <c r="J264" i="15"/>
  <c r="J263" i="15" s="1"/>
  <c r="I264" i="15"/>
  <c r="I263" i="15" s="1"/>
  <c r="L260" i="15"/>
  <c r="K260" i="15"/>
  <c r="J260" i="15"/>
  <c r="J259" i="15" s="1"/>
  <c r="I260" i="15"/>
  <c r="I259" i="15" s="1"/>
  <c r="L259" i="15"/>
  <c r="K259" i="15"/>
  <c r="L256" i="15"/>
  <c r="K256" i="15"/>
  <c r="K255" i="15" s="1"/>
  <c r="J256" i="15"/>
  <c r="I256" i="15"/>
  <c r="L255" i="15"/>
  <c r="J255" i="15"/>
  <c r="I255" i="15"/>
  <c r="L252" i="15"/>
  <c r="L251" i="15" s="1"/>
  <c r="K252" i="15"/>
  <c r="K251" i="15" s="1"/>
  <c r="J252" i="15"/>
  <c r="J251" i="15" s="1"/>
  <c r="I252" i="15"/>
  <c r="I251" i="15" s="1"/>
  <c r="L248" i="15"/>
  <c r="K248" i="15"/>
  <c r="J248" i="15"/>
  <c r="I248" i="15"/>
  <c r="L245" i="15"/>
  <c r="K245" i="15"/>
  <c r="J245" i="15"/>
  <c r="I245" i="15"/>
  <c r="L243" i="15"/>
  <c r="K243" i="15"/>
  <c r="K242" i="15" s="1"/>
  <c r="J243" i="15"/>
  <c r="I243" i="15"/>
  <c r="L242" i="15"/>
  <c r="J242" i="15"/>
  <c r="I242" i="15"/>
  <c r="L236" i="15"/>
  <c r="L235" i="15" s="1"/>
  <c r="L234" i="15" s="1"/>
  <c r="K236" i="15"/>
  <c r="J236" i="15"/>
  <c r="J235" i="15" s="1"/>
  <c r="J234" i="15" s="1"/>
  <c r="I236" i="15"/>
  <c r="I235" i="15" s="1"/>
  <c r="I234" i="15" s="1"/>
  <c r="K235" i="15"/>
  <c r="K234" i="15" s="1"/>
  <c r="L232" i="15"/>
  <c r="L231" i="15" s="1"/>
  <c r="L230" i="15" s="1"/>
  <c r="K232" i="15"/>
  <c r="J232" i="15"/>
  <c r="J231" i="15" s="1"/>
  <c r="J230" i="15" s="1"/>
  <c r="I232" i="15"/>
  <c r="I231" i="15" s="1"/>
  <c r="I230" i="15" s="1"/>
  <c r="K231" i="15"/>
  <c r="K230" i="15" s="1"/>
  <c r="L223" i="15"/>
  <c r="L222" i="15" s="1"/>
  <c r="K223" i="15"/>
  <c r="J223" i="15"/>
  <c r="J222" i="15" s="1"/>
  <c r="I223" i="15"/>
  <c r="I222" i="15" s="1"/>
  <c r="K222" i="15"/>
  <c r="L220" i="15"/>
  <c r="K220" i="15"/>
  <c r="J220" i="15"/>
  <c r="I220" i="15"/>
  <c r="L219" i="15"/>
  <c r="L218" i="15" s="1"/>
  <c r="K219" i="15"/>
  <c r="J219" i="15"/>
  <c r="I219" i="15"/>
  <c r="K218" i="15"/>
  <c r="L213" i="15"/>
  <c r="K213" i="15"/>
  <c r="J213" i="15"/>
  <c r="I213" i="15"/>
  <c r="L212" i="15"/>
  <c r="L211" i="15" s="1"/>
  <c r="K212" i="15"/>
  <c r="J212" i="15"/>
  <c r="J211" i="15" s="1"/>
  <c r="I212" i="15"/>
  <c r="I211" i="15" s="1"/>
  <c r="K211" i="15"/>
  <c r="L209" i="15"/>
  <c r="K209" i="15"/>
  <c r="J209" i="15"/>
  <c r="I209" i="15"/>
  <c r="L208" i="15"/>
  <c r="K208" i="15"/>
  <c r="J208" i="15"/>
  <c r="I208" i="15"/>
  <c r="L204" i="15"/>
  <c r="L203" i="15" s="1"/>
  <c r="K204" i="15"/>
  <c r="K203" i="15" s="1"/>
  <c r="J204" i="15"/>
  <c r="J203" i="15" s="1"/>
  <c r="I204" i="15"/>
  <c r="I203" i="15" s="1"/>
  <c r="L198" i="15"/>
  <c r="L197" i="15" s="1"/>
  <c r="K198" i="15"/>
  <c r="J198" i="15"/>
  <c r="J197" i="15" s="1"/>
  <c r="I198" i="15"/>
  <c r="I197" i="15" s="1"/>
  <c r="K197" i="15"/>
  <c r="L193" i="15"/>
  <c r="K193" i="15"/>
  <c r="K192" i="15" s="1"/>
  <c r="J193" i="15"/>
  <c r="I193" i="15"/>
  <c r="L192" i="15"/>
  <c r="J192" i="15"/>
  <c r="I192" i="15"/>
  <c r="L190" i="15"/>
  <c r="L189" i="15" s="1"/>
  <c r="K190" i="15"/>
  <c r="K189" i="15" s="1"/>
  <c r="K188" i="15" s="1"/>
  <c r="K187" i="15" s="1"/>
  <c r="J190" i="15"/>
  <c r="J189" i="15" s="1"/>
  <c r="J188" i="15" s="1"/>
  <c r="I190" i="15"/>
  <c r="I189" i="15" s="1"/>
  <c r="I188" i="15" s="1"/>
  <c r="L182" i="15"/>
  <c r="L181" i="15" s="1"/>
  <c r="K182" i="15"/>
  <c r="J182" i="15"/>
  <c r="J181" i="15" s="1"/>
  <c r="I182" i="15"/>
  <c r="I181" i="15" s="1"/>
  <c r="K181" i="15"/>
  <c r="L177" i="15"/>
  <c r="K177" i="15"/>
  <c r="J177" i="15"/>
  <c r="I177" i="15"/>
  <c r="L176" i="15"/>
  <c r="L175" i="15" s="1"/>
  <c r="K176" i="15"/>
  <c r="J176" i="15"/>
  <c r="J175" i="15" s="1"/>
  <c r="I176" i="15"/>
  <c r="I175" i="15" s="1"/>
  <c r="K175" i="15"/>
  <c r="L173" i="15"/>
  <c r="K173" i="15"/>
  <c r="K172" i="15" s="1"/>
  <c r="K171" i="15" s="1"/>
  <c r="K170" i="15" s="1"/>
  <c r="J173" i="15"/>
  <c r="I173" i="15"/>
  <c r="L172" i="15"/>
  <c r="L171" i="15" s="1"/>
  <c r="L170" i="15" s="1"/>
  <c r="J172" i="15"/>
  <c r="J171" i="15" s="1"/>
  <c r="I172" i="15"/>
  <c r="I171" i="15" s="1"/>
  <c r="L168" i="15"/>
  <c r="L167" i="15" s="1"/>
  <c r="K168" i="15"/>
  <c r="J168" i="15"/>
  <c r="J167" i="15" s="1"/>
  <c r="I168" i="15"/>
  <c r="I167" i="15" s="1"/>
  <c r="K167" i="15"/>
  <c r="L163" i="15"/>
  <c r="K163" i="15"/>
  <c r="J163" i="15"/>
  <c r="I163" i="15"/>
  <c r="L162" i="15"/>
  <c r="L161" i="15" s="1"/>
  <c r="L160" i="15" s="1"/>
  <c r="K162" i="15"/>
  <c r="J162" i="15"/>
  <c r="I162" i="15"/>
  <c r="I161" i="15" s="1"/>
  <c r="I160" i="15" s="1"/>
  <c r="K161" i="15"/>
  <c r="K160" i="15" s="1"/>
  <c r="L157" i="15"/>
  <c r="L156" i="15" s="1"/>
  <c r="L155" i="15" s="1"/>
  <c r="K157" i="15"/>
  <c r="J157" i="15"/>
  <c r="J156" i="15" s="1"/>
  <c r="J155" i="15" s="1"/>
  <c r="I157" i="15"/>
  <c r="I156" i="15" s="1"/>
  <c r="I155" i="15" s="1"/>
  <c r="K156" i="15"/>
  <c r="K155" i="15" s="1"/>
  <c r="L153" i="15"/>
  <c r="L152" i="15" s="1"/>
  <c r="K153" i="15"/>
  <c r="J153" i="15"/>
  <c r="J152" i="15" s="1"/>
  <c r="I153" i="15"/>
  <c r="I152" i="15" s="1"/>
  <c r="K152" i="15"/>
  <c r="L149" i="15"/>
  <c r="K149" i="15"/>
  <c r="K148" i="15" s="1"/>
  <c r="K147" i="15" s="1"/>
  <c r="J149" i="15"/>
  <c r="I149" i="15"/>
  <c r="L148" i="15"/>
  <c r="L147" i="15" s="1"/>
  <c r="J148" i="15"/>
  <c r="J147" i="15" s="1"/>
  <c r="I148" i="15"/>
  <c r="I147" i="15" s="1"/>
  <c r="L144" i="15"/>
  <c r="K144" i="15"/>
  <c r="J144" i="15"/>
  <c r="I144" i="15"/>
  <c r="L143" i="15"/>
  <c r="L142" i="15" s="1"/>
  <c r="K143" i="15"/>
  <c r="J143" i="15"/>
  <c r="J142" i="15" s="1"/>
  <c r="I143" i="15"/>
  <c r="I142" i="15" s="1"/>
  <c r="I141" i="15" s="1"/>
  <c r="K142" i="15"/>
  <c r="L139" i="15"/>
  <c r="L138" i="15" s="1"/>
  <c r="L137" i="15" s="1"/>
  <c r="K139" i="15"/>
  <c r="J139" i="15"/>
  <c r="J138" i="15" s="1"/>
  <c r="J137" i="15" s="1"/>
  <c r="I139" i="15"/>
  <c r="I138" i="15" s="1"/>
  <c r="I137" i="15" s="1"/>
  <c r="K138" i="15"/>
  <c r="K137" i="15" s="1"/>
  <c r="L135" i="15"/>
  <c r="L134" i="15" s="1"/>
  <c r="L133" i="15" s="1"/>
  <c r="K135" i="15"/>
  <c r="J135" i="15"/>
  <c r="J134" i="15" s="1"/>
  <c r="J133" i="15" s="1"/>
  <c r="I135" i="15"/>
  <c r="I134" i="15" s="1"/>
  <c r="I133" i="15" s="1"/>
  <c r="K134" i="15"/>
  <c r="K133" i="15" s="1"/>
  <c r="L131" i="15"/>
  <c r="L130" i="15" s="1"/>
  <c r="L129" i="15" s="1"/>
  <c r="K131" i="15"/>
  <c r="J131" i="15"/>
  <c r="J130" i="15" s="1"/>
  <c r="J129" i="15" s="1"/>
  <c r="I131" i="15"/>
  <c r="I130" i="15" s="1"/>
  <c r="I129" i="15" s="1"/>
  <c r="K130" i="15"/>
  <c r="K129" i="15" s="1"/>
  <c r="L127" i="15"/>
  <c r="L126" i="15" s="1"/>
  <c r="L125" i="15" s="1"/>
  <c r="K127" i="15"/>
  <c r="J127" i="15"/>
  <c r="J126" i="15" s="1"/>
  <c r="J125" i="15" s="1"/>
  <c r="I127" i="15"/>
  <c r="I126" i="15" s="1"/>
  <c r="I125" i="15" s="1"/>
  <c r="K126" i="15"/>
  <c r="K125" i="15" s="1"/>
  <c r="L123" i="15"/>
  <c r="L122" i="15" s="1"/>
  <c r="L121" i="15" s="1"/>
  <c r="K123" i="15"/>
  <c r="J123" i="15"/>
  <c r="J122" i="15" s="1"/>
  <c r="J121" i="15" s="1"/>
  <c r="I123" i="15"/>
  <c r="I122" i="15" s="1"/>
  <c r="I121" i="15" s="1"/>
  <c r="K122" i="15"/>
  <c r="K121" i="15" s="1"/>
  <c r="L118" i="15"/>
  <c r="L117" i="15" s="1"/>
  <c r="L116" i="15" s="1"/>
  <c r="K118" i="15"/>
  <c r="J118" i="15"/>
  <c r="J117" i="15" s="1"/>
  <c r="J116" i="15" s="1"/>
  <c r="I118" i="15"/>
  <c r="I117" i="15" s="1"/>
  <c r="I116" i="15" s="1"/>
  <c r="K117" i="15"/>
  <c r="K116" i="15" s="1"/>
  <c r="L112" i="15"/>
  <c r="K112" i="15"/>
  <c r="K111" i="15" s="1"/>
  <c r="J112" i="15"/>
  <c r="J111" i="15" s="1"/>
  <c r="I112" i="15"/>
  <c r="I111" i="15" s="1"/>
  <c r="L111" i="15"/>
  <c r="L108" i="15"/>
  <c r="L107" i="15" s="1"/>
  <c r="L106" i="15" s="1"/>
  <c r="K108" i="15"/>
  <c r="J108" i="15"/>
  <c r="J107" i="15" s="1"/>
  <c r="I108" i="15"/>
  <c r="I107" i="15" s="1"/>
  <c r="K107" i="15"/>
  <c r="K106" i="15" s="1"/>
  <c r="L103" i="15"/>
  <c r="L102" i="15" s="1"/>
  <c r="L101" i="15" s="1"/>
  <c r="K103" i="15"/>
  <c r="J103" i="15"/>
  <c r="J102" i="15" s="1"/>
  <c r="J101" i="15" s="1"/>
  <c r="I103" i="15"/>
  <c r="I102" i="15" s="1"/>
  <c r="I101" i="15" s="1"/>
  <c r="K102" i="15"/>
  <c r="K101" i="15" s="1"/>
  <c r="L98" i="15"/>
  <c r="L97" i="15" s="1"/>
  <c r="L96" i="15" s="1"/>
  <c r="L95" i="15" s="1"/>
  <c r="K98" i="15"/>
  <c r="J98" i="15"/>
  <c r="J97" i="15" s="1"/>
  <c r="J96" i="15" s="1"/>
  <c r="I98" i="15"/>
  <c r="I97" i="15" s="1"/>
  <c r="I96" i="15" s="1"/>
  <c r="K97" i="15"/>
  <c r="K96" i="15" s="1"/>
  <c r="L91" i="15"/>
  <c r="K91" i="15"/>
  <c r="K90" i="15" s="1"/>
  <c r="K89" i="15" s="1"/>
  <c r="K88" i="15" s="1"/>
  <c r="J91" i="15"/>
  <c r="J90" i="15" s="1"/>
  <c r="J89" i="15" s="1"/>
  <c r="J88" i="15" s="1"/>
  <c r="I91" i="15"/>
  <c r="I90" i="15" s="1"/>
  <c r="I89" i="15" s="1"/>
  <c r="I88" i="15" s="1"/>
  <c r="L90" i="15"/>
  <c r="L89" i="15"/>
  <c r="L88" i="15" s="1"/>
  <c r="L86" i="15"/>
  <c r="K86" i="15"/>
  <c r="J86" i="15"/>
  <c r="I86" i="15"/>
  <c r="L85" i="15"/>
  <c r="L84" i="15" s="1"/>
  <c r="K85" i="15"/>
  <c r="J85" i="15"/>
  <c r="J84" i="15" s="1"/>
  <c r="I85" i="15"/>
  <c r="I84" i="15" s="1"/>
  <c r="K84" i="15"/>
  <c r="L80" i="15"/>
  <c r="K80" i="15"/>
  <c r="J80" i="15"/>
  <c r="I80" i="15"/>
  <c r="L79" i="15"/>
  <c r="K79" i="15"/>
  <c r="J79" i="15"/>
  <c r="I79" i="15"/>
  <c r="L75" i="15"/>
  <c r="K75" i="15"/>
  <c r="K74" i="15" s="1"/>
  <c r="J75" i="15"/>
  <c r="J74" i="15" s="1"/>
  <c r="I75" i="15"/>
  <c r="I74" i="15" s="1"/>
  <c r="L74" i="15"/>
  <c r="L70" i="15"/>
  <c r="L69" i="15" s="1"/>
  <c r="L68" i="15" s="1"/>
  <c r="L67" i="15" s="1"/>
  <c r="K70" i="15"/>
  <c r="J70" i="15"/>
  <c r="J69" i="15" s="1"/>
  <c r="I70" i="15"/>
  <c r="I69" i="15" s="1"/>
  <c r="I68" i="15" s="1"/>
  <c r="I67" i="15" s="1"/>
  <c r="K69" i="15"/>
  <c r="K68" i="15" s="1"/>
  <c r="K67" i="15" s="1"/>
  <c r="L50" i="15"/>
  <c r="K50" i="15"/>
  <c r="K49" i="15" s="1"/>
  <c r="K48" i="15" s="1"/>
  <c r="K47" i="15" s="1"/>
  <c r="J50" i="15"/>
  <c r="J49" i="15" s="1"/>
  <c r="J48" i="15" s="1"/>
  <c r="J47" i="15" s="1"/>
  <c r="I50" i="15"/>
  <c r="I49" i="15" s="1"/>
  <c r="I48" i="15" s="1"/>
  <c r="I47" i="15" s="1"/>
  <c r="L49" i="15"/>
  <c r="L48" i="15"/>
  <c r="L47" i="15" s="1"/>
  <c r="L45" i="15"/>
  <c r="K45" i="15"/>
  <c r="K44" i="15" s="1"/>
  <c r="K43" i="15" s="1"/>
  <c r="J45" i="15"/>
  <c r="I45" i="15"/>
  <c r="L44" i="15"/>
  <c r="L43" i="15" s="1"/>
  <c r="J44" i="15"/>
  <c r="J43" i="15" s="1"/>
  <c r="I44" i="15"/>
  <c r="I43" i="15" s="1"/>
  <c r="L41" i="15"/>
  <c r="K41" i="15"/>
  <c r="J41" i="15"/>
  <c r="I41" i="15"/>
  <c r="L39" i="15"/>
  <c r="L38" i="15" s="1"/>
  <c r="L37" i="15" s="1"/>
  <c r="K39" i="15"/>
  <c r="J39" i="15"/>
  <c r="J38" i="15" s="1"/>
  <c r="J37" i="15" s="1"/>
  <c r="I39" i="15"/>
  <c r="I38" i="15" s="1"/>
  <c r="I37" i="15" s="1"/>
  <c r="K38" i="15"/>
  <c r="K37" i="15" s="1"/>
  <c r="K36" i="15" s="1"/>
  <c r="P338" i="15"/>
  <c r="O338" i="15"/>
  <c r="N338" i="15"/>
  <c r="M338" i="15"/>
  <c r="P221" i="15"/>
  <c r="O221" i="15"/>
  <c r="N221" i="15"/>
  <c r="M221" i="15"/>
  <c r="P339" i="6"/>
  <c r="O339" i="6"/>
  <c r="N339" i="6"/>
  <c r="M339" i="6"/>
  <c r="P222" i="6"/>
  <c r="O222" i="6"/>
  <c r="N222" i="6"/>
  <c r="M222" i="6"/>
  <c r="P340" i="5"/>
  <c r="O340" i="5"/>
  <c r="N340" i="5"/>
  <c r="M340" i="5"/>
  <c r="P223" i="5"/>
  <c r="O223" i="5"/>
  <c r="N223" i="5"/>
  <c r="M223" i="5"/>
  <c r="P340" i="4"/>
  <c r="O340" i="4"/>
  <c r="N340" i="4"/>
  <c r="M340" i="4"/>
  <c r="P223" i="4"/>
  <c r="O223" i="4"/>
  <c r="N223" i="4"/>
  <c r="M223" i="4"/>
  <c r="P340" i="3"/>
  <c r="O340" i="3"/>
  <c r="N340" i="3"/>
  <c r="M340" i="3"/>
  <c r="P223" i="3"/>
  <c r="O223" i="3"/>
  <c r="N223" i="3"/>
  <c r="M223" i="3"/>
  <c r="I30" i="11" l="1"/>
  <c r="I91" i="11" s="1"/>
  <c r="J170" i="6"/>
  <c r="K95" i="6"/>
  <c r="K35" i="6" s="1"/>
  <c r="K370" i="6" s="1"/>
  <c r="I306" i="6"/>
  <c r="L306" i="6"/>
  <c r="L305" i="6" s="1"/>
  <c r="J115" i="6"/>
  <c r="J141" i="6"/>
  <c r="K305" i="6"/>
  <c r="K338" i="6"/>
  <c r="I68" i="6"/>
  <c r="I67" i="6" s="1"/>
  <c r="I35" i="6" s="1"/>
  <c r="K115" i="6"/>
  <c r="K141" i="6"/>
  <c r="L338" i="6"/>
  <c r="I338" i="6"/>
  <c r="J106" i="6"/>
  <c r="L115" i="6"/>
  <c r="L170" i="6"/>
  <c r="K68" i="6"/>
  <c r="K67" i="6" s="1"/>
  <c r="K106" i="6"/>
  <c r="L161" i="6"/>
  <c r="L160" i="6" s="1"/>
  <c r="I175" i="6"/>
  <c r="I170" i="6" s="1"/>
  <c r="L188" i="6"/>
  <c r="L187" i="6" s="1"/>
  <c r="L186" i="6" s="1"/>
  <c r="I187" i="6"/>
  <c r="J241" i="6"/>
  <c r="J240" i="6" s="1"/>
  <c r="L35" i="6"/>
  <c r="J175" i="6"/>
  <c r="K241" i="6"/>
  <c r="K240" i="6" s="1"/>
  <c r="I95" i="6"/>
  <c r="L141" i="6"/>
  <c r="J188" i="6"/>
  <c r="J187" i="6" s="1"/>
  <c r="L241" i="6"/>
  <c r="L240" i="6" s="1"/>
  <c r="J338" i="6"/>
  <c r="J305" i="6" s="1"/>
  <c r="J36" i="6"/>
  <c r="J95" i="6"/>
  <c r="K188" i="6"/>
  <c r="K187" i="6" s="1"/>
  <c r="K186" i="6" s="1"/>
  <c r="I273" i="6"/>
  <c r="I240" i="6" s="1"/>
  <c r="J305" i="5"/>
  <c r="K306" i="5"/>
  <c r="K305" i="5" s="1"/>
  <c r="I106" i="5"/>
  <c r="I115" i="5"/>
  <c r="L306" i="5"/>
  <c r="L305" i="5" s="1"/>
  <c r="L186" i="5" s="1"/>
  <c r="I338" i="5"/>
  <c r="I305" i="5" s="1"/>
  <c r="K115" i="5"/>
  <c r="K338" i="5"/>
  <c r="J68" i="5"/>
  <c r="J67" i="5" s="1"/>
  <c r="L106" i="5"/>
  <c r="L95" i="5" s="1"/>
  <c r="L115" i="5"/>
  <c r="L338" i="5"/>
  <c r="J115" i="5"/>
  <c r="K170" i="5"/>
  <c r="L68" i="5"/>
  <c r="L67" i="5" s="1"/>
  <c r="J141" i="5"/>
  <c r="J35" i="5" s="1"/>
  <c r="K106" i="5"/>
  <c r="K95" i="5" s="1"/>
  <c r="K36" i="5"/>
  <c r="K141" i="5"/>
  <c r="I241" i="5"/>
  <c r="I240" i="5" s="1"/>
  <c r="I273" i="5"/>
  <c r="I68" i="5"/>
  <c r="I67" i="5" s="1"/>
  <c r="I35" i="5" s="1"/>
  <c r="J241" i="5"/>
  <c r="J273" i="5"/>
  <c r="I95" i="5"/>
  <c r="I188" i="5"/>
  <c r="I187" i="5" s="1"/>
  <c r="K241" i="5"/>
  <c r="K273" i="5"/>
  <c r="J95" i="5"/>
  <c r="J187" i="5"/>
  <c r="I218" i="4"/>
  <c r="I306" i="4"/>
  <c r="I305" i="4" s="1"/>
  <c r="I188" i="4"/>
  <c r="K95" i="4"/>
  <c r="K35" i="4" s="1"/>
  <c r="J141" i="4"/>
  <c r="L175" i="4"/>
  <c r="L170" i="4" s="1"/>
  <c r="J188" i="4"/>
  <c r="J187" i="4" s="1"/>
  <c r="J186" i="4" s="1"/>
  <c r="L273" i="4"/>
  <c r="L141" i="4"/>
  <c r="L306" i="4"/>
  <c r="L305" i="4" s="1"/>
  <c r="J161" i="4"/>
  <c r="J160" i="4" s="1"/>
  <c r="L188" i="4"/>
  <c r="L187" i="4" s="1"/>
  <c r="J170" i="4"/>
  <c r="I115" i="4"/>
  <c r="K141" i="4"/>
  <c r="K306" i="4"/>
  <c r="K305" i="4" s="1"/>
  <c r="K186" i="4" s="1"/>
  <c r="I68" i="4"/>
  <c r="I67" i="4" s="1"/>
  <c r="I35" i="4" s="1"/>
  <c r="J115" i="4"/>
  <c r="J35" i="4" s="1"/>
  <c r="J370" i="4" s="1"/>
  <c r="K161" i="4"/>
  <c r="K160" i="4" s="1"/>
  <c r="K115" i="4"/>
  <c r="J241" i="4"/>
  <c r="J240" i="4" s="1"/>
  <c r="L115" i="4"/>
  <c r="L241" i="4"/>
  <c r="I273" i="4"/>
  <c r="I240" i="4" s="1"/>
  <c r="K338" i="4"/>
  <c r="K187" i="3"/>
  <c r="K186" i="3" s="1"/>
  <c r="I240" i="3"/>
  <c r="L141" i="3"/>
  <c r="J240" i="3"/>
  <c r="K240" i="3"/>
  <c r="J141" i="3"/>
  <c r="K218" i="3"/>
  <c r="K141" i="3"/>
  <c r="I175" i="3"/>
  <c r="L273" i="3"/>
  <c r="J175" i="3"/>
  <c r="J170" i="3" s="1"/>
  <c r="I188" i="3"/>
  <c r="I187" i="3" s="1"/>
  <c r="I273" i="3"/>
  <c r="L306" i="3"/>
  <c r="L305" i="3" s="1"/>
  <c r="J161" i="3"/>
  <c r="J160" i="3" s="1"/>
  <c r="K175" i="3"/>
  <c r="J273" i="3"/>
  <c r="I306" i="3"/>
  <c r="J218" i="3"/>
  <c r="J187" i="3" s="1"/>
  <c r="J186" i="3" s="1"/>
  <c r="L106" i="3"/>
  <c r="L115" i="3"/>
  <c r="K161" i="3"/>
  <c r="K160" i="3" s="1"/>
  <c r="I170" i="3"/>
  <c r="K273" i="3"/>
  <c r="J306" i="3"/>
  <c r="J305" i="3" s="1"/>
  <c r="I115" i="3"/>
  <c r="K306" i="3"/>
  <c r="K305" i="3" s="1"/>
  <c r="L95" i="3"/>
  <c r="L35" i="3" s="1"/>
  <c r="L370" i="3" s="1"/>
  <c r="J115" i="3"/>
  <c r="I161" i="3"/>
  <c r="I160" i="3" s="1"/>
  <c r="K170" i="3"/>
  <c r="L241" i="3"/>
  <c r="L240" i="3" s="1"/>
  <c r="L186" i="3"/>
  <c r="I141" i="3"/>
  <c r="I95" i="3"/>
  <c r="I35" i="3" s="1"/>
  <c r="K115" i="3"/>
  <c r="K35" i="3" s="1"/>
  <c r="K370" i="3" s="1"/>
  <c r="I338" i="3"/>
  <c r="J161" i="2"/>
  <c r="J160" i="2" s="1"/>
  <c r="J306" i="2"/>
  <c r="J305" i="2" s="1"/>
  <c r="K36" i="2"/>
  <c r="J175" i="2"/>
  <c r="J170" i="2" s="1"/>
  <c r="I188" i="2"/>
  <c r="I187" i="2" s="1"/>
  <c r="K175" i="2"/>
  <c r="K170" i="2" s="1"/>
  <c r="I273" i="2"/>
  <c r="I240" i="2" s="1"/>
  <c r="L141" i="2"/>
  <c r="L273" i="2"/>
  <c r="L115" i="2"/>
  <c r="L241" i="2"/>
  <c r="I115" i="2"/>
  <c r="J273" i="2"/>
  <c r="I306" i="2"/>
  <c r="I305" i="2" s="1"/>
  <c r="I36" i="2"/>
  <c r="I35" i="2" s="1"/>
  <c r="J240" i="2"/>
  <c r="L95" i="2"/>
  <c r="L35" i="2" s="1"/>
  <c r="J115" i="2"/>
  <c r="J35" i="2" s="1"/>
  <c r="J370" i="2" s="1"/>
  <c r="J187" i="2"/>
  <c r="J186" i="2" s="1"/>
  <c r="K273" i="2"/>
  <c r="K240" i="2" s="1"/>
  <c r="L306" i="2"/>
  <c r="L305" i="2" s="1"/>
  <c r="I95" i="2"/>
  <c r="K115" i="2"/>
  <c r="L187" i="2"/>
  <c r="K187" i="2"/>
  <c r="I218" i="15"/>
  <c r="J241" i="15"/>
  <c r="K273" i="15"/>
  <c r="K306" i="15"/>
  <c r="K305" i="15" s="1"/>
  <c r="I241" i="15"/>
  <c r="I36" i="15"/>
  <c r="L141" i="15"/>
  <c r="J161" i="15"/>
  <c r="J160" i="15" s="1"/>
  <c r="I170" i="15"/>
  <c r="L188" i="15"/>
  <c r="L187" i="15" s="1"/>
  <c r="J218" i="15"/>
  <c r="L241" i="15"/>
  <c r="L273" i="15"/>
  <c r="L306" i="15"/>
  <c r="L305" i="15" s="1"/>
  <c r="J338" i="15"/>
  <c r="I187" i="15"/>
  <c r="J141" i="15"/>
  <c r="J187" i="15"/>
  <c r="J68" i="15"/>
  <c r="J67" i="15" s="1"/>
  <c r="J36" i="15"/>
  <c r="J170" i="15"/>
  <c r="I273" i="15"/>
  <c r="I306" i="15"/>
  <c r="I305" i="15" s="1"/>
  <c r="K338" i="15"/>
  <c r="K115" i="15"/>
  <c r="J273" i="15"/>
  <c r="J306" i="15"/>
  <c r="J305" i="15" s="1"/>
  <c r="L36" i="15"/>
  <c r="I115" i="15"/>
  <c r="K241" i="15"/>
  <c r="I106" i="15"/>
  <c r="I95" i="15" s="1"/>
  <c r="J115" i="15"/>
  <c r="K95" i="15"/>
  <c r="K35" i="15" s="1"/>
  <c r="J106" i="15"/>
  <c r="J95" i="15" s="1"/>
  <c r="L115" i="15"/>
  <c r="K141" i="15"/>
  <c r="D29" i="14"/>
  <c r="D23" i="14" s="1"/>
  <c r="D40" i="14" s="1"/>
  <c r="I186" i="6" l="1"/>
  <c r="I370" i="6" s="1"/>
  <c r="J35" i="6"/>
  <c r="J370" i="6" s="1"/>
  <c r="J186" i="6"/>
  <c r="L370" i="6"/>
  <c r="I305" i="6"/>
  <c r="L35" i="5"/>
  <c r="L370" i="5" s="1"/>
  <c r="K240" i="5"/>
  <c r="K186" i="5" s="1"/>
  <c r="J240" i="5"/>
  <c r="I186" i="5"/>
  <c r="I370" i="5" s="1"/>
  <c r="J186" i="5"/>
  <c r="J370" i="5" s="1"/>
  <c r="K35" i="5"/>
  <c r="K370" i="5" s="1"/>
  <c r="L35" i="4"/>
  <c r="L370" i="4" s="1"/>
  <c r="K370" i="4"/>
  <c r="L240" i="4"/>
  <c r="I187" i="4"/>
  <c r="I186" i="4" s="1"/>
  <c r="I370" i="4" s="1"/>
  <c r="L186" i="4"/>
  <c r="J35" i="3"/>
  <c r="J370" i="3" s="1"/>
  <c r="I305" i="3"/>
  <c r="I186" i="3" s="1"/>
  <c r="I370" i="3" s="1"/>
  <c r="K186" i="2"/>
  <c r="K35" i="2"/>
  <c r="K370" i="2" s="1"/>
  <c r="I186" i="2"/>
  <c r="I370" i="2" s="1"/>
  <c r="L240" i="2"/>
  <c r="L186" i="2" s="1"/>
  <c r="L370" i="2" s="1"/>
  <c r="K240" i="15"/>
  <c r="K186" i="15" s="1"/>
  <c r="K370" i="15" s="1"/>
  <c r="I35" i="15"/>
  <c r="J35" i="15"/>
  <c r="L186" i="15"/>
  <c r="L35" i="15"/>
  <c r="I240" i="15"/>
  <c r="I186" i="15" s="1"/>
  <c r="J240" i="15"/>
  <c r="J186" i="15" s="1"/>
  <c r="L240" i="15"/>
  <c r="C39" i="14"/>
  <c r="C38" i="14"/>
  <c r="C37" i="14"/>
  <c r="C36" i="14"/>
  <c r="C35" i="14"/>
  <c r="C34" i="14"/>
  <c r="C33" i="14"/>
  <c r="C32" i="14"/>
  <c r="C31" i="14"/>
  <c r="H23" i="14"/>
  <c r="H40" i="14" s="1"/>
  <c r="F23" i="14"/>
  <c r="F40" i="14" s="1"/>
  <c r="C29" i="14"/>
  <c r="C28" i="14"/>
  <c r="C27" i="14"/>
  <c r="C26" i="14"/>
  <c r="C25" i="14"/>
  <c r="C24" i="14"/>
  <c r="G23" i="14"/>
  <c r="E23" i="14"/>
  <c r="E40" i="14" s="1"/>
  <c r="C22" i="14"/>
  <c r="C21" i="14"/>
  <c r="C19" i="14"/>
  <c r="I370" i="15" l="1"/>
  <c r="L370" i="15"/>
  <c r="J370" i="15"/>
  <c r="G40" i="14"/>
  <c r="C40" i="14" s="1"/>
  <c r="C23" i="14"/>
  <c r="F26" i="12"/>
  <c r="E26" i="12"/>
  <c r="D26" i="12"/>
  <c r="H22" i="12"/>
  <c r="H26" i="12" s="1"/>
  <c r="I24" i="13"/>
  <c r="H24" i="13"/>
  <c r="G24" i="13"/>
  <c r="F24" i="13"/>
  <c r="K18" i="13"/>
  <c r="K25" i="13" s="1"/>
  <c r="J24" i="13"/>
  <c r="P335" i="2" l="1"/>
  <c r="O335" i="2"/>
  <c r="N335" i="2"/>
  <c r="M335" i="2"/>
  <c r="P218" i="2"/>
  <c r="O218" i="2"/>
  <c r="N218" i="2"/>
  <c r="M218" i="2"/>
</calcChain>
</file>

<file path=xl/sharedStrings.xml><?xml version="1.0" encoding="utf-8"?>
<sst xmlns="http://schemas.openxmlformats.org/spreadsheetml/2006/main" count="2758" uniqueCount="406">
  <si>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</si>
  <si>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</si>
  <si>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</si>
  <si>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</si>
  <si>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t>Gargždų muzikos mokykla, 191649661, Kvietinių 2, Gargždai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</si>
  <si>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</si>
  <si>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</si>
  <si>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</si>
  <si>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</si>
  <si>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</si>
  <si>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</si>
  <si>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</si>
  <si>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</si>
  <si>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</si>
  <si>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Ministerijos / Savivaldybės</t>
  </si>
  <si>
    <t>Departamento</t>
  </si>
  <si>
    <t>Neformalusis vaikų švietimas</t>
  </si>
  <si>
    <t>Įstaigos</t>
  </si>
  <si>
    <t>191649661</t>
  </si>
  <si>
    <t>1.1.2.3. Neformaliojo ugdymo programų įgyvendinimas ir tinkamos aplinkos užtikrinimas Gargždų muzikos mokykloje</t>
  </si>
  <si>
    <t>Programos</t>
  </si>
  <si>
    <t>1</t>
  </si>
  <si>
    <t>Finansavimo šaltinio</t>
  </si>
  <si>
    <t>ML</t>
  </si>
  <si>
    <t>Valstybės funkcijos</t>
  </si>
  <si>
    <t>09</t>
  </si>
  <si>
    <t>05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</si>
  <si>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</si>
  <si>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</si>
  <si>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</si>
  <si>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</si>
  <si>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</si>
  <si>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</si>
  <si>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</si>
  <si>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</si>
  <si>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</si>
  <si>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</si>
  <si>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</si>
  <si>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</si>
  <si>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</si>
  <si>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</si>
  <si>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</si>
  <si>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</si>
  <si>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</si>
  <si>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</si>
  <si>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</si>
  <si>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</si>
  <si>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</si>
  <si>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</si>
  <si>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</si>
  <si>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</si>
  <si>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</si>
  <si>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</si>
  <si>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</si>
  <si>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</si>
  <si>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</si>
  <si>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</si>
  <si>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</si>
  <si>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</si>
  <si>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</si>
  <si>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</si>
  <si>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</si>
  <si>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</si>
  <si>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</si>
  <si>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</si>
  <si>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</si>
  <si>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</si>
  <si>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</si>
  <si>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</si>
  <si>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</si>
  <si>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</si>
  <si>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</si>
  <si>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</si>
  <si>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</si>
  <si>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</si>
  <si>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</si>
  <si>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</si>
  <si>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</si>
  <si>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</si>
  <si>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</si>
  <si>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</si>
  <si>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</si>
  <si>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</si>
  <si>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</si>
  <si>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</si>
  <si>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</si>
  <si>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</si>
  <si>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</si>
  <si>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</si>
  <si>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</si>
  <si>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</si>
  <si>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</si>
  <si>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</si>
  <si>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</si>
  <si>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</si>
  <si>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</si>
  <si>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</si>
  <si>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</si>
  <si>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</si>
  <si>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</si>
  <si>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</si>
  <si>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</si>
  <si>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</si>
  <si>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</si>
  <si>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</si>
  <si>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</si>
  <si>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</si>
  <si>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</si>
  <si>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</si>
  <si>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</si>
  <si>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</si>
  <si>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</si>
  <si>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</si>
  <si>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</si>
  <si>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</si>
  <si>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</si>
  <si>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</si>
  <si>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</si>
  <si>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</si>
  <si>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</si>
  <si>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</si>
  <si>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</si>
  <si>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</si>
  <si>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</si>
  <si>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</si>
  <si>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</si>
  <si>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</si>
  <si>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</si>
  <si>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</si>
  <si>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</si>
  <si>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</si>
  <si>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</si>
  <si>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</si>
  <si>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</si>
  <si>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</si>
  <si>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</si>
  <si>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</si>
  <si>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</si>
  <si>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</si>
  <si>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</si>
  <si>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</si>
  <si>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</si>
  <si>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</si>
  <si>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</si>
  <si>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</si>
  <si>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</si>
  <si>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</si>
  <si>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</si>
  <si>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</si>
  <si>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</si>
  <si>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</si>
  <si>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</si>
  <si>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</si>
  <si>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</si>
  <si>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</si>
  <si>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</si>
  <si>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</si>
  <si>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</si>
  <si>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</si>
  <si>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</si>
  <si>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</si>
  <si>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</si>
  <si>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</si>
  <si>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</si>
  <si>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</si>
  <si>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</si>
  <si>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</si>
  <si>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</si>
  <si>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</si>
  <si>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</si>
  <si>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</si>
  <si>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</si>
  <si>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</si>
  <si>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</si>
  <si>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</si>
  <si>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</si>
  <si>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</si>
  <si>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</si>
  <si>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</si>
  <si>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</si>
  <si>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</si>
  <si>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</si>
  <si>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</si>
  <si>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</si>
  <si>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</si>
  <si>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</si>
  <si>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</si>
  <si>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</si>
  <si>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</si>
  <si>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</si>
  <si>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</si>
  <si>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</si>
  <si>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</si>
  <si>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</si>
  <si>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</si>
  <si>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</si>
  <si>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</si>
  <si>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</si>
  <si>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</si>
  <si>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</si>
  <si>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</si>
  <si>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</si>
  <si>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</si>
  <si>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</si>
  <si>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</si>
  <si>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</si>
  <si>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</si>
  <si>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</si>
  <si>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</si>
  <si>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</si>
  <si>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</si>
  <si>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</si>
  <si>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</si>
  <si>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</si>
  <si>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</si>
  <si>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</si>
  <si>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</si>
  <si>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</si>
  <si>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</si>
  <si>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</si>
  <si>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</si>
  <si>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</si>
  <si>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</si>
  <si>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</si>
  <si>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</si>
  <si>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</si>
  <si>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</si>
  <si>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</si>
  <si>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</si>
  <si>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</si>
  <si>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Biudžetinių įstaigų centralizuotos apskaitos skyriaus vedėja</t>
  </si>
  <si>
    <t>Viktorija Kaprizkina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</si>
  <si>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</si>
  <si>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S</t>
  </si>
  <si>
    <t>Pajamos už paslaugas ir nuomą</t>
  </si>
  <si>
    <t>SB</t>
  </si>
  <si>
    <t>Savivaldybės biudžeto lėšos</t>
  </si>
  <si>
    <t>1.4.4.28. Švietimo įstaigų patalpų remontas, mokyklinių autobusų remontas, buitinės, organizacinės technikos, mokymo priemonių įsigijimas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</si>
  <si>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</si>
  <si>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</si>
  <si>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</si>
  <si>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</si>
  <si>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2024 Nr.______</t>
  </si>
  <si>
    <t>Kvietinių 2,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</si>
  <si>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</si>
  <si>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</si>
  <si>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</si>
  <si>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</si>
  <si>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</si>
  <si>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</si>
  <si>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</si>
  <si>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</si>
  <si>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</si>
  <si>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09.05.01.01.</t>
  </si>
  <si>
    <t>Iš viso</t>
  </si>
  <si>
    <t>Atsargoms</t>
  </si>
  <si>
    <t>(Parašas) (Vardas ir pavardė)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</si>
  <si>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</si>
  <si>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</si>
  <si>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</si>
  <si>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</si>
  <si>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</si>
  <si>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</si>
  <si>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</si>
  <si>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</si>
  <si>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</si>
  <si>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</si>
  <si>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</si>
  <si>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</si>
  <si>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</si>
  <si>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</si>
  <si>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</si>
  <si>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</si>
  <si>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</si>
  <si>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</si>
  <si>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</si>
  <si>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</si>
  <si>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</si>
  <si>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</si>
  <si>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Ieva Kazlauskienė, el. p.ieva.kazlauskiene@krcb.lt, tel. Nr.  +370 659 91301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</si>
  <si>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</si>
  <si>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</si>
  <si>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</si>
  <si>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</si>
  <si>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</si>
  <si>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</si>
  <si>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</si>
  <si>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</si>
  <si>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</si>
  <si>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</si>
  <si>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</si>
  <si>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</si>
  <si>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</si>
  <si>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</si>
  <si>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</si>
  <si>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</si>
  <si>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</si>
  <si>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</si>
  <si>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</si>
  <si>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</si>
  <si>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</si>
  <si>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</si>
  <si>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</si>
  <si>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</si>
  <si>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Ieva Kazlauskienė,el. p. ieva.kazlauskiene@krcb.lt, tel. Nr. +370 65991301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</si>
  <si>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</si>
  <si>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</si>
  <si>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</si>
  <si>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</si>
  <si>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</si>
  <si>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</si>
  <si>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</si>
  <si>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</si>
  <si>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</si>
  <si>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</si>
  <si>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</si>
  <si>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</si>
  <si>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</si>
  <si>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</si>
  <si>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</si>
  <si>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</si>
  <si>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</si>
  <si>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</si>
  <si>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</si>
  <si>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</si>
  <si>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</si>
  <si>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</si>
  <si>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</si>
  <si>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</si>
  <si>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</si>
  <si>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</si>
  <si>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</si>
  <si>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</si>
  <si>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</si>
  <si>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</si>
  <si>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</si>
  <si>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</si>
  <si>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</si>
  <si>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</si>
  <si>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</si>
  <si>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</si>
  <si>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</si>
  <si>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</si>
  <si>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</si>
  <si>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r>
      <t xml:space="preserve"> </t>
    </r>
    <r>
      <rPr>
        <u/>
        <sz val="10"/>
        <rFont val="Times New Roman"/>
        <family val="1"/>
      </rPr>
      <t xml:space="preserve"> Metinė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ketvirtinė</t>
    </r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</si>
  <si>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</si>
  <si>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</si>
  <si>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</si>
  <si>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</si>
  <si>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</si>
  <si>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</si>
  <si>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</si>
  <si>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</si>
  <si>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</si>
  <si>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</si>
  <si>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</si>
  <si>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</si>
  <si>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</si>
  <si>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</si>
  <si>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</si>
  <si>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</si>
  <si>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</si>
  <si>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</si>
  <si>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</si>
  <si>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</si>
  <si>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</si>
  <si>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</si>
  <si>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</si>
  <si>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</si>
  <si>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</si>
  <si>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</si>
  <si>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</si>
  <si>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</si>
  <si>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</si>
  <si>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</si>
  <si>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</si>
  <si>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</si>
  <si>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</si>
  <si>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</si>
  <si>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</si>
  <si>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</si>
  <si>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</si>
  <si>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</si>
  <si>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</si>
  <si>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</si>
  <si>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</si>
  <si>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</si>
  <si>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</si>
  <si>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</si>
  <si>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</si>
  <si>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KETVIRTINĖ</t>
  </si>
  <si>
    <t>__________________________</t>
  </si>
  <si>
    <t>Ilgalaikiam turtui įsigyti</t>
  </si>
  <si>
    <t>2.2.1.1.1.07</t>
  </si>
  <si>
    <t>Aprangos įsigijimo, bei priežiūros išlaidos</t>
  </si>
  <si>
    <t>(Biudžeto išlaidų sąmatos vykdymo 2024 m. rugsėjo mėn. 30 d. ketvirčio, pusmečio, metų ataskaitos forma)</t>
  </si>
  <si>
    <t>2024 M. RUGSĖJO MĖN. 30 D.</t>
  </si>
  <si>
    <t>3 ketvirtis</t>
  </si>
  <si>
    <t>2024.10.10 Nr.________________</t>
  </si>
  <si>
    <t>PAŽYMA PRIE MOKĖTINŲ SUMŲ 2024 M. RUGSĖJO 30 D. ATASKAITOS 9 PRIEDO</t>
  </si>
  <si>
    <t>2024 m. rugsėjo mėn. 30 d.</t>
  </si>
  <si>
    <t xml:space="preserve">                          2024.10.10 Nr.________________</t>
  </si>
  <si>
    <t xml:space="preserve"> PAŽYMA APIE PAJAMAS UŽ PASLAUGAS IR NUOMĄ PAGAL 2024 M.RUGSĖJO 30 D. DUOMENIS</t>
  </si>
  <si>
    <t>SAVIVALDYBĖS BIUDŽETINIŲ ĮSTAIGŲ  PAJAMŲ ĮMOKŲ ATASKAITA UŽ  2024 METŲ III KETVIRTĮ</t>
  </si>
  <si>
    <t>Eglė Katauskė</t>
  </si>
  <si>
    <t>Direktoriaus pavaduotoja ūkio reikalams, pavaduojanti direktorių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</si>
</sst>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7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  <family val="1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trike/>
      <sz val="10"/>
      <color rgb="FFFF0000"/>
      <name val="Times New Roman Baltic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7">
    <xf numFmtId="0" fontId="0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50" fillId="0" borderId="0"/>
    <xf numFmtId="0" fontId="54" fillId="0" borderId="0"/>
  </cellStyleXfs>
  <cellXfs count="51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49" fontId="28" fillId="0" borderId="18" xfId="0" applyNumberFormat="1" applyFont="1" applyBorder="1" applyAlignment="1">
      <alignment horizontal="center" vertical="center"/>
    </xf>
    <xf numFmtId="2" fontId="28" fillId="0" borderId="18" xfId="0" applyNumberFormat="1" applyFont="1" applyBorder="1" applyAlignment="1">
      <alignment horizontal="right" vertical="center"/>
    </xf>
    <xf numFmtId="0" fontId="33" fillId="0" borderId="18" xfId="0" applyFont="1" applyBorder="1" applyAlignment="1">
      <alignment horizontal="right" vertical="center"/>
    </xf>
    <xf numFmtId="49" fontId="29" fillId="0" borderId="18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right" vertical="center"/>
    </xf>
    <xf numFmtId="0" fontId="35" fillId="0" borderId="0" xfId="1" applyFont="1" applyProtection="1">
      <protection locked="0"/>
    </xf>
    <xf numFmtId="0" fontId="35" fillId="0" borderId="0" xfId="1" applyFont="1" applyAlignment="1" applyProtection="1">
      <alignment wrapText="1"/>
      <protection locked="0"/>
    </xf>
    <xf numFmtId="0" fontId="36" fillId="0" borderId="0" xfId="1" applyFont="1" applyProtection="1">
      <protection locked="0"/>
    </xf>
    <xf numFmtId="0" fontId="39" fillId="0" borderId="0" xfId="1" applyFont="1" applyAlignment="1" applyProtection="1">
      <alignment horizontal="center"/>
      <protection locked="0"/>
    </xf>
    <xf numFmtId="0" fontId="36" fillId="0" borderId="0" xfId="1" applyFont="1" applyAlignment="1" applyProtection="1">
      <alignment horizontal="left"/>
      <protection locked="0"/>
    </xf>
    <xf numFmtId="0" fontId="37" fillId="0" borderId="0" xfId="1" applyFont="1" applyProtection="1">
      <protection locked="0"/>
    </xf>
    <xf numFmtId="0" fontId="41" fillId="0" borderId="0" xfId="1" applyFont="1" applyProtection="1">
      <protection locked="0"/>
    </xf>
    <xf numFmtId="14" fontId="42" fillId="0" borderId="0" xfId="1" applyNumberFormat="1" applyFont="1" applyProtection="1">
      <protection locked="0"/>
    </xf>
    <xf numFmtId="0" fontId="35" fillId="0" borderId="0" xfId="1" applyFont="1" applyAlignment="1" applyProtection="1">
      <alignment horizontal="center"/>
      <protection locked="0"/>
    </xf>
    <xf numFmtId="0" fontId="38" fillId="0" borderId="0" xfId="1" applyFont="1" applyAlignment="1" applyProtection="1">
      <alignment horizontal="right"/>
      <protection locked="0"/>
    </xf>
    <xf numFmtId="0" fontId="35" fillId="0" borderId="26" xfId="1" applyFont="1" applyBorder="1" applyAlignment="1" applyProtection="1">
      <alignment horizontal="center" vertical="center" wrapText="1"/>
      <protection locked="0"/>
    </xf>
    <xf numFmtId="2" fontId="35" fillId="0" borderId="27" xfId="1" applyNumberFormat="1" applyFont="1" applyBorder="1" applyAlignment="1" applyProtection="1">
      <alignment horizontal="center" vertical="center"/>
      <protection locked="0"/>
    </xf>
    <xf numFmtId="2" fontId="35" fillId="0" borderId="34" xfId="1" applyNumberFormat="1" applyFont="1" applyBorder="1" applyAlignment="1" applyProtection="1">
      <alignment horizontal="center" vertical="center"/>
      <protection locked="0"/>
    </xf>
    <xf numFmtId="2" fontId="35" fillId="0" borderId="24" xfId="1" applyNumberFormat="1" applyFont="1" applyBorder="1" applyAlignment="1" applyProtection="1">
      <alignment horizontal="center" vertical="center"/>
      <protection locked="0"/>
    </xf>
    <xf numFmtId="2" fontId="35" fillId="0" borderId="24" xfId="1" applyNumberFormat="1" applyFont="1" applyBorder="1" applyAlignment="1">
      <alignment horizontal="center" vertical="center"/>
    </xf>
    <xf numFmtId="2" fontId="35" fillId="0" borderId="27" xfId="1" applyNumberFormat="1" applyFont="1" applyBorder="1" applyAlignment="1">
      <alignment horizontal="center" vertical="center"/>
    </xf>
    <xf numFmtId="2" fontId="35" fillId="0" borderId="26" xfId="1" applyNumberFormat="1" applyFont="1" applyBorder="1" applyAlignment="1" applyProtection="1">
      <alignment horizontal="center" vertical="center" wrapText="1"/>
      <protection locked="0"/>
    </xf>
    <xf numFmtId="0" fontId="35" fillId="0" borderId="26" xfId="1" applyFont="1" applyBorder="1" applyAlignment="1" applyProtection="1">
      <alignment horizontal="center" vertical="center"/>
      <protection locked="0"/>
    </xf>
    <xf numFmtId="2" fontId="35" fillId="0" borderId="26" xfId="1" applyNumberFormat="1" applyFont="1" applyBorder="1" applyAlignment="1">
      <alignment horizontal="center" vertical="center" wrapText="1"/>
    </xf>
    <xf numFmtId="2" fontId="35" fillId="0" borderId="34" xfId="1" applyNumberFormat="1" applyFont="1" applyBorder="1" applyAlignment="1">
      <alignment horizontal="center" vertical="center"/>
    </xf>
    <xf numFmtId="2" fontId="35" fillId="0" borderId="37" xfId="1" applyNumberFormat="1" applyFont="1" applyBorder="1" applyAlignment="1">
      <alignment horizontal="center" vertical="center"/>
    </xf>
    <xf numFmtId="2" fontId="35" fillId="0" borderId="26" xfId="1" applyNumberFormat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/>
    </xf>
    <xf numFmtId="0" fontId="35" fillId="0" borderId="23" xfId="1" applyFont="1" applyBorder="1" applyAlignment="1" applyProtection="1">
      <alignment horizontal="center"/>
      <protection locked="0"/>
    </xf>
    <xf numFmtId="0" fontId="38" fillId="0" borderId="0" xfId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left"/>
      <protection locked="0"/>
    </xf>
    <xf numFmtId="0" fontId="43" fillId="0" borderId="0" xfId="1" applyFont="1" applyProtection="1">
      <protection locked="0"/>
    </xf>
    <xf numFmtId="0" fontId="44" fillId="0" borderId="0" xfId="3" applyFont="1"/>
    <xf numFmtId="0" fontId="44" fillId="0" borderId="0" xfId="4" applyFont="1"/>
    <xf numFmtId="0" fontId="44" fillId="0" borderId="0" xfId="3" applyFont="1" applyAlignment="1">
      <alignment horizontal="left" wrapText="1"/>
    </xf>
    <xf numFmtId="0" fontId="44" fillId="0" borderId="0" xfId="3" applyFont="1" applyAlignment="1">
      <alignment wrapText="1"/>
    </xf>
    <xf numFmtId="0" fontId="45" fillId="0" borderId="0" xfId="3" applyFont="1"/>
    <xf numFmtId="0" fontId="45" fillId="0" borderId="0" xfId="3" applyFont="1" applyAlignment="1">
      <alignment horizontal="center"/>
    </xf>
    <xf numFmtId="0" fontId="46" fillId="0" borderId="0" xfId="3" applyFont="1"/>
    <xf numFmtId="0" fontId="46" fillId="0" borderId="23" xfId="3" applyFont="1" applyBorder="1"/>
    <xf numFmtId="0" fontId="45" fillId="0" borderId="23" xfId="3" applyFont="1" applyBorder="1"/>
    <xf numFmtId="0" fontId="45" fillId="0" borderId="0" xfId="3" applyFont="1" applyAlignment="1">
      <alignment wrapText="1"/>
    </xf>
    <xf numFmtId="0" fontId="44" fillId="0" borderId="0" xfId="3" applyFont="1" applyAlignment="1">
      <alignment horizontal="center"/>
    </xf>
    <xf numFmtId="0" fontId="47" fillId="0" borderId="0" xfId="3" applyFont="1" applyAlignment="1">
      <alignment horizontal="center"/>
    </xf>
    <xf numFmtId="0" fontId="44" fillId="0" borderId="0" xfId="3" applyFont="1" applyAlignment="1">
      <alignment horizontal="right"/>
    </xf>
    <xf numFmtId="0" fontId="48" fillId="0" borderId="0" xfId="3" applyFont="1"/>
    <xf numFmtId="0" fontId="48" fillId="0" borderId="0" xfId="4" applyFont="1"/>
    <xf numFmtId="0" fontId="48" fillId="0" borderId="31" xfId="3" applyFont="1" applyBorder="1" applyAlignment="1">
      <alignment wrapText="1"/>
    </xf>
    <xf numFmtId="0" fontId="48" fillId="0" borderId="23" xfId="3" applyFont="1" applyBorder="1" applyAlignment="1">
      <alignment wrapText="1"/>
    </xf>
    <xf numFmtId="0" fontId="48" fillId="0" borderId="32" xfId="3" applyFont="1" applyBorder="1" applyAlignment="1">
      <alignment wrapText="1"/>
    </xf>
    <xf numFmtId="0" fontId="48" fillId="0" borderId="37" xfId="3" applyFont="1" applyBorder="1" applyAlignment="1">
      <alignment horizontal="center" vertical="center" wrapText="1"/>
    </xf>
    <xf numFmtId="0" fontId="48" fillId="0" borderId="34" xfId="3" applyFont="1" applyBorder="1" applyAlignment="1">
      <alignment horizontal="center" vertical="center"/>
    </xf>
    <xf numFmtId="0" fontId="48" fillId="0" borderId="37" xfId="3" applyFont="1" applyBorder="1" applyAlignment="1">
      <alignment horizontal="center" vertical="center"/>
    </xf>
    <xf numFmtId="0" fontId="48" fillId="0" borderId="37" xfId="3" applyFont="1" applyBorder="1" applyAlignment="1">
      <alignment horizontal="left" vertical="center"/>
    </xf>
    <xf numFmtId="0" fontId="48" fillId="0" borderId="37" xfId="3" quotePrefix="1" applyFont="1" applyBorder="1" applyAlignment="1">
      <alignment horizontal="center"/>
    </xf>
    <xf numFmtId="0" fontId="48" fillId="0" borderId="37" xfId="3" applyFont="1" applyBorder="1" applyAlignment="1">
      <alignment horizontal="center"/>
    </xf>
    <xf numFmtId="2" fontId="48" fillId="0" borderId="37" xfId="3" applyNumberFormat="1" applyFont="1" applyBorder="1" applyAlignment="1">
      <alignment horizontal="center"/>
    </xf>
    <xf numFmtId="0" fontId="48" fillId="0" borderId="37" xfId="3" applyFont="1" applyBorder="1" applyAlignment="1">
      <alignment horizontal="justify" vertical="top" wrapText="1"/>
    </xf>
    <xf numFmtId="2" fontId="48" fillId="0" borderId="37" xfId="3" quotePrefix="1" applyNumberFormat="1" applyFont="1" applyBorder="1" applyAlignment="1">
      <alignment horizontal="center"/>
    </xf>
    <xf numFmtId="0" fontId="48" fillId="0" borderId="37" xfId="3" applyFont="1" applyBorder="1"/>
    <xf numFmtId="0" fontId="49" fillId="0" borderId="37" xfId="3" applyFont="1" applyBorder="1" applyAlignment="1">
      <alignment horizontal="right" vertical="center" wrapText="1"/>
    </xf>
    <xf numFmtId="2" fontId="49" fillId="0" borderId="36" xfId="3" quotePrefix="1" applyNumberFormat="1" applyFont="1" applyBorder="1" applyAlignment="1">
      <alignment horizontal="center"/>
    </xf>
    <xf numFmtId="0" fontId="44" fillId="0" borderId="0" xfId="5" applyFont="1"/>
    <xf numFmtId="0" fontId="44" fillId="0" borderId="0" xfId="5" applyFont="1" applyAlignment="1">
      <alignment vertical="top" wrapText="1"/>
    </xf>
    <xf numFmtId="0" fontId="44" fillId="0" borderId="0" xfId="3" applyFont="1" applyAlignment="1">
      <alignment horizontal="center" vertical="top"/>
    </xf>
    <xf numFmtId="0" fontId="44" fillId="0" borderId="0" xfId="5" applyFont="1" applyAlignment="1">
      <alignment vertical="top"/>
    </xf>
    <xf numFmtId="0" fontId="44" fillId="0" borderId="0" xfId="3" applyFont="1" applyAlignment="1">
      <alignment vertical="top"/>
    </xf>
    <xf numFmtId="0" fontId="51" fillId="0" borderId="6" xfId="0" applyFont="1" applyBorder="1" applyAlignment="1">
      <alignment vertical="center" wrapText="1"/>
    </xf>
    <xf numFmtId="0" fontId="44" fillId="0" borderId="0" xfId="5" applyFont="1" applyAlignment="1">
      <alignment horizontal="center"/>
    </xf>
    <xf numFmtId="0" fontId="44" fillId="0" borderId="0" xfId="5" applyFont="1" applyAlignment="1">
      <alignment horizontal="center" vertical="top" wrapText="1"/>
    </xf>
    <xf numFmtId="0" fontId="44" fillId="0" borderId="0" xfId="5" applyFont="1" applyAlignment="1">
      <alignment horizontal="center" vertical="top"/>
    </xf>
    <xf numFmtId="0" fontId="51" fillId="0" borderId="0" xfId="0" applyFont="1"/>
    <xf numFmtId="0" fontId="45" fillId="0" borderId="0" xfId="0" applyFont="1"/>
    <xf numFmtId="0" fontId="51" fillId="0" borderId="0" xfId="0" applyFont="1" applyAlignment="1">
      <alignment horizontal="left"/>
    </xf>
    <xf numFmtId="0" fontId="51" fillId="0" borderId="23" xfId="0" applyFont="1" applyBorder="1" applyAlignment="1">
      <alignment horizontal="center" vertical="center"/>
    </xf>
    <xf numFmtId="0" fontId="44" fillId="0" borderId="0" xfId="0" applyFont="1"/>
    <xf numFmtId="0" fontId="52" fillId="0" borderId="0" xfId="0" applyFont="1"/>
    <xf numFmtId="0" fontId="48" fillId="0" borderId="37" xfId="0" applyFont="1" applyBorder="1" applyAlignment="1">
      <alignment horizontal="center" wrapText="1"/>
    </xf>
    <xf numFmtId="0" fontId="48" fillId="0" borderId="37" xfId="0" applyFont="1" applyBorder="1" applyAlignment="1">
      <alignment horizontal="center"/>
    </xf>
    <xf numFmtId="0" fontId="48" fillId="0" borderId="37" xfId="0" applyFont="1" applyBorder="1"/>
    <xf numFmtId="0" fontId="48" fillId="5" borderId="37" xfId="0" applyFont="1" applyFill="1" applyBorder="1"/>
    <xf numFmtId="0" fontId="49" fillId="0" borderId="37" xfId="0" applyFont="1" applyBorder="1"/>
    <xf numFmtId="0" fontId="49" fillId="5" borderId="37" xfId="0" applyFont="1" applyFill="1" applyBorder="1"/>
    <xf numFmtId="0" fontId="53" fillId="0" borderId="0" xfId="0" applyFont="1"/>
    <xf numFmtId="0" fontId="55" fillId="0" borderId="37" xfId="6" applyFont="1" applyBorder="1" applyAlignment="1">
      <alignment vertical="top" wrapText="1"/>
    </xf>
    <xf numFmtId="2" fontId="48" fillId="5" borderId="37" xfId="0" applyNumberFormat="1" applyFont="1" applyFill="1" applyBorder="1"/>
    <xf numFmtId="0" fontId="49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2" fontId="49" fillId="5" borderId="37" xfId="0" applyNumberFormat="1" applyFont="1" applyFill="1" applyBorder="1"/>
    <xf numFmtId="0" fontId="48" fillId="0" borderId="37" xfId="0" applyFont="1" applyFill="1" applyBorder="1"/>
    <xf numFmtId="0" fontId="29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55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center" vertical="top"/>
    </xf>
    <xf numFmtId="0" fontId="28" fillId="0" borderId="0" xfId="0" applyFont="1"/>
    <xf numFmtId="164" fontId="1" fillId="0" borderId="0" xfId="0" applyNumberFormat="1" applyFont="1" applyAlignment="1">
      <alignment horizontal="right" vertical="center"/>
    </xf>
    <xf numFmtId="0" fontId="28" fillId="0" borderId="0" xfId="0" applyFont="1"/>
    <xf numFmtId="0" fontId="1" fillId="0" borderId="0" xfId="0" applyFont="1" applyAlignment="1">
      <alignment horizontal="center"/>
    </xf>
    <xf numFmtId="2" fontId="48" fillId="0" borderId="37" xfId="0" applyNumberFormat="1" applyFont="1" applyFill="1" applyBorder="1"/>
    <xf numFmtId="0" fontId="49" fillId="0" borderId="37" xfId="0" applyFont="1" applyFill="1" applyBorder="1"/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7" fillId="0" borderId="0" xfId="0" applyFont="1"/>
    <xf numFmtId="0" fontId="58" fillId="0" borderId="0" xfId="0" applyFont="1"/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vertical="center"/>
    </xf>
    <xf numFmtId="0" fontId="55" fillId="0" borderId="22" xfId="0" applyFont="1" applyBorder="1"/>
    <xf numFmtId="0" fontId="60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61" fillId="0" borderId="17" xfId="0" applyFont="1" applyBorder="1" applyAlignment="1">
      <alignment horizontal="center" vertical="top"/>
    </xf>
    <xf numFmtId="0" fontId="62" fillId="0" borderId="0" xfId="0" applyFont="1" applyAlignment="1">
      <alignment vertical="center"/>
    </xf>
    <xf numFmtId="0" fontId="62" fillId="0" borderId="0" xfId="0" applyFont="1" applyAlignment="1">
      <alignment vertical="top"/>
    </xf>
    <xf numFmtId="0" fontId="62" fillId="0" borderId="0" xfId="0" applyFont="1"/>
    <xf numFmtId="0" fontId="61" fillId="0" borderId="0" xfId="0" applyFont="1"/>
    <xf numFmtId="0" fontId="56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/>
    <xf numFmtId="0" fontId="28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center" vertical="top"/>
    </xf>
    <xf numFmtId="0" fontId="39" fillId="0" borderId="0" xfId="1" applyFont="1" applyAlignment="1" applyProtection="1"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18" xfId="0" applyFont="1" applyBorder="1" applyAlignment="1">
      <alignment horizontal="left" vertical="center" wrapText="1"/>
    </xf>
    <xf numFmtId="0" fontId="28" fillId="0" borderId="0" xfId="0" applyFont="1"/>
    <xf numFmtId="0" fontId="63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64" fillId="0" borderId="0" xfId="0" applyFont="1" applyAlignment="1">
      <alignment horizontal="right" vertical="center"/>
    </xf>
    <xf numFmtId="164" fontId="64" fillId="0" borderId="0" xfId="0" applyNumberFormat="1" applyFont="1" applyAlignment="1">
      <alignment vertical="center"/>
    </xf>
    <xf numFmtId="164" fontId="30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right" vertical="center"/>
    </xf>
    <xf numFmtId="0" fontId="64" fillId="0" borderId="38" xfId="0" applyFont="1" applyBorder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 vertical="center"/>
    </xf>
    <xf numFmtId="0" fontId="64" fillId="0" borderId="0" xfId="0" applyFont="1"/>
    <xf numFmtId="0" fontId="64" fillId="0" borderId="0" xfId="0" applyFont="1" applyAlignment="1">
      <alignment horizontal="right"/>
    </xf>
    <xf numFmtId="0" fontId="30" fillId="0" borderId="39" xfId="0" applyFont="1" applyBorder="1" applyAlignment="1">
      <alignment horizontal="center"/>
    </xf>
    <xf numFmtId="0" fontId="63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top"/>
    </xf>
    <xf numFmtId="0" fontId="30" fillId="0" borderId="38" xfId="0" applyFont="1" applyBorder="1" applyAlignment="1">
      <alignment horizontal="center" vertical="top"/>
    </xf>
    <xf numFmtId="0" fontId="63" fillId="0" borderId="38" xfId="0" applyFont="1" applyBorder="1" applyAlignment="1">
      <alignment vertical="center"/>
    </xf>
    <xf numFmtId="0" fontId="63" fillId="0" borderId="38" xfId="0" applyFont="1" applyBorder="1" applyAlignment="1">
      <alignment horizontal="center" vertical="center"/>
    </xf>
    <xf numFmtId="2" fontId="63" fillId="0" borderId="38" xfId="0" applyNumberFormat="1" applyFont="1" applyBorder="1" applyAlignment="1">
      <alignment horizontal="right" vertical="center"/>
    </xf>
    <xf numFmtId="0" fontId="63" fillId="0" borderId="38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2" fontId="30" fillId="0" borderId="38" xfId="0" applyNumberFormat="1" applyFont="1" applyBorder="1" applyAlignment="1">
      <alignment horizontal="right" vertical="center"/>
    </xf>
    <xf numFmtId="2" fontId="63" fillId="6" borderId="38" xfId="0" applyNumberFormat="1" applyFont="1" applyFill="1" applyBorder="1" applyAlignment="1">
      <alignment horizontal="right" vertical="center"/>
    </xf>
    <xf numFmtId="0" fontId="30" fillId="0" borderId="38" xfId="0" applyFont="1" applyBorder="1" applyAlignment="1">
      <alignment vertical="top" wrapText="1"/>
    </xf>
    <xf numFmtId="0" fontId="30" fillId="6" borderId="38" xfId="0" applyFont="1" applyFill="1" applyBorder="1" applyAlignment="1">
      <alignment vertical="center" wrapText="1"/>
    </xf>
    <xf numFmtId="1" fontId="63" fillId="0" borderId="38" xfId="0" applyNumberFormat="1" applyFont="1" applyBorder="1" applyAlignment="1">
      <alignment horizontal="center" vertical="top"/>
    </xf>
    <xf numFmtId="1" fontId="30" fillId="0" borderId="38" xfId="0" applyNumberFormat="1" applyFont="1" applyBorder="1" applyAlignment="1">
      <alignment horizontal="center" vertical="top" wrapText="1"/>
    </xf>
    <xf numFmtId="1" fontId="63" fillId="0" borderId="38" xfId="0" applyNumberFormat="1" applyFont="1" applyBorder="1" applyAlignment="1">
      <alignment horizontal="center" vertical="top" wrapText="1"/>
    </xf>
    <xf numFmtId="0" fontId="63" fillId="0" borderId="38" xfId="0" applyFont="1" applyBorder="1" applyAlignment="1">
      <alignment vertical="top" wrapText="1"/>
    </xf>
    <xf numFmtId="0" fontId="30" fillId="0" borderId="0" xfId="0" applyFont="1" applyAlignment="1">
      <alignment horizontal="center" vertical="top"/>
    </xf>
    <xf numFmtId="0" fontId="63" fillId="0" borderId="0" xfId="0" applyFont="1" applyAlignment="1">
      <alignment horizontal="center" vertical="top" wrapText="1"/>
    </xf>
    <xf numFmtId="0" fontId="30" fillId="0" borderId="0" xfId="0" applyFont="1" applyAlignment="1">
      <alignment vertical="center"/>
    </xf>
    <xf numFmtId="164" fontId="30" fillId="0" borderId="40" xfId="0" applyNumberFormat="1" applyFont="1" applyBorder="1" applyAlignment="1">
      <alignment horizontal="right" vertical="center"/>
    </xf>
    <xf numFmtId="0" fontId="6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/>
    </xf>
    <xf numFmtId="2" fontId="49" fillId="0" borderId="37" xfId="0" applyNumberFormat="1" applyFont="1" applyFill="1" applyBorder="1"/>
    <xf numFmtId="0" fontId="28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left" vertical="center" wrapText="1"/>
    </xf>
    <xf numFmtId="49" fontId="57" fillId="0" borderId="18" xfId="0" applyNumberFormat="1" applyFont="1" applyBorder="1" applyAlignment="1">
      <alignment horizontal="center" vertical="center"/>
    </xf>
    <xf numFmtId="2" fontId="57" fillId="0" borderId="18" xfId="0" applyNumberFormat="1" applyFont="1" applyBorder="1" applyAlignment="1">
      <alignment horizontal="right" vertical="center"/>
    </xf>
    <xf numFmtId="0" fontId="66" fillId="0" borderId="18" xfId="0" applyFont="1" applyBorder="1" applyAlignment="1">
      <alignment horizontal="right" vertical="center"/>
    </xf>
    <xf numFmtId="49" fontId="65" fillId="0" borderId="18" xfId="0" applyNumberFormat="1" applyFont="1" applyBorder="1" applyAlignment="1">
      <alignment horizontal="center" vertical="center"/>
    </xf>
    <xf numFmtId="2" fontId="65" fillId="0" borderId="18" xfId="0" applyNumberFormat="1" applyFont="1" applyBorder="1" applyAlignment="1">
      <alignment horizontal="right" vertical="center"/>
    </xf>
    <xf numFmtId="0" fontId="65" fillId="0" borderId="18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/>
    </xf>
    <xf numFmtId="0" fontId="13" fillId="0" borderId="6" xfId="0" applyFont="1" applyBorder="1" applyAlignment="1"/>
    <xf numFmtId="0" fontId="13" fillId="0" borderId="0" xfId="0" applyFont="1" applyBorder="1" applyAlignment="1"/>
    <xf numFmtId="0" fontId="35" fillId="0" borderId="0" xfId="1" applyFont="1" applyAlignment="1" applyProtection="1">
      <protection locked="0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1" fillId="0" borderId="6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vertical="top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13" fillId="0" borderId="6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left" vertical="center" wrapText="1"/>
    </xf>
    <xf numFmtId="0" fontId="29" fillId="0" borderId="0" xfId="0" applyFont="1" applyAlignment="1">
      <alignment horizontal="center" wrapText="1"/>
    </xf>
    <xf numFmtId="0" fontId="30" fillId="0" borderId="1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28" fillId="0" borderId="22" xfId="0" applyFont="1" applyBorder="1" applyAlignment="1">
      <alignment horizontal="center" vertical="center"/>
    </xf>
    <xf numFmtId="0" fontId="28" fillId="0" borderId="0" xfId="0" applyFont="1"/>
    <xf numFmtId="0" fontId="56" fillId="0" borderId="0" xfId="0" applyFont="1" applyAlignment="1">
      <alignment horizontal="left" vertical="center" wrapText="1"/>
    </xf>
    <xf numFmtId="0" fontId="57" fillId="0" borderId="18" xfId="0" applyFont="1" applyBorder="1" applyAlignment="1">
      <alignment horizontal="left" vertical="center" wrapText="1"/>
    </xf>
    <xf numFmtId="0" fontId="65" fillId="0" borderId="18" xfId="0" applyFont="1" applyBorder="1" applyAlignment="1">
      <alignment horizontal="left" vertical="center" wrapText="1"/>
    </xf>
    <xf numFmtId="0" fontId="65" fillId="0" borderId="19" xfId="0" applyFont="1" applyFill="1" applyBorder="1" applyAlignment="1">
      <alignment horizontal="center" vertical="center"/>
    </xf>
    <xf numFmtId="0" fontId="65" fillId="0" borderId="20" xfId="0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/>
    <xf numFmtId="0" fontId="57" fillId="0" borderId="22" xfId="0" applyFont="1" applyBorder="1" applyAlignment="1">
      <alignment horizontal="right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wrapText="1"/>
    </xf>
    <xf numFmtId="0" fontId="61" fillId="0" borderId="17" xfId="0" applyFont="1" applyBorder="1" applyAlignment="1">
      <alignment horizontal="center" vertical="top"/>
    </xf>
    <xf numFmtId="0" fontId="63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wrapText="1"/>
    </xf>
    <xf numFmtId="0" fontId="30" fillId="0" borderId="38" xfId="0" applyFont="1" applyBorder="1" applyAlignment="1">
      <alignment horizontal="center" vertical="center"/>
    </xf>
    <xf numFmtId="0" fontId="28" fillId="0" borderId="22" xfId="0" applyFont="1" applyBorder="1" applyAlignment="1">
      <alignment horizontal="right"/>
    </xf>
    <xf numFmtId="0" fontId="55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2" fontId="63" fillId="0" borderId="38" xfId="0" applyNumberFormat="1" applyFont="1" applyBorder="1" applyAlignment="1">
      <alignment horizontal="center"/>
    </xf>
    <xf numFmtId="0" fontId="30" fillId="0" borderId="38" xfId="0" applyFont="1" applyBorder="1"/>
    <xf numFmtId="0" fontId="63" fillId="0" borderId="38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63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4" fillId="0" borderId="23" xfId="0" applyFont="1" applyBorder="1" applyAlignment="1">
      <alignment horizontal="right"/>
    </xf>
    <xf numFmtId="0" fontId="48" fillId="0" borderId="27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/>
    </xf>
    <xf numFmtId="0" fontId="48" fillId="0" borderId="37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44" fillId="0" borderId="25" xfId="0" applyFont="1" applyBorder="1" applyAlignment="1">
      <alignment horizontal="center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51" fillId="0" borderId="23" xfId="0" applyFont="1" applyBorder="1" applyAlignment="1">
      <alignment horizontal="center"/>
    </xf>
    <xf numFmtId="0" fontId="44" fillId="0" borderId="23" xfId="0" applyFont="1" applyBorder="1" applyAlignment="1">
      <alignment horizontal="center"/>
    </xf>
    <xf numFmtId="0" fontId="48" fillId="0" borderId="37" xfId="0" applyFont="1" applyBorder="1"/>
    <xf numFmtId="0" fontId="44" fillId="0" borderId="25" xfId="3" applyFont="1" applyBorder="1" applyAlignment="1">
      <alignment horizontal="center"/>
    </xf>
    <xf numFmtId="0" fontId="45" fillId="0" borderId="0" xfId="3" applyFont="1" applyAlignment="1">
      <alignment horizontal="left"/>
    </xf>
    <xf numFmtId="0" fontId="44" fillId="0" borderId="0" xfId="4" applyFont="1"/>
    <xf numFmtId="0" fontId="44" fillId="0" borderId="0" xfId="3" applyFont="1" applyAlignment="1">
      <alignment horizontal="left" wrapText="1"/>
    </xf>
    <xf numFmtId="0" fontId="45" fillId="0" borderId="0" xfId="3" applyFont="1" applyAlignment="1">
      <alignment horizontal="center"/>
    </xf>
    <xf numFmtId="0" fontId="45" fillId="0" borderId="0" xfId="3" applyFont="1" applyAlignment="1">
      <alignment horizontal="center" wrapText="1"/>
    </xf>
    <xf numFmtId="0" fontId="48" fillId="0" borderId="37" xfId="3" applyFont="1" applyBorder="1" applyAlignment="1">
      <alignment horizontal="center" vertical="center" wrapText="1"/>
    </xf>
    <xf numFmtId="0" fontId="48" fillId="0" borderId="37" xfId="3" applyFont="1" applyBorder="1" applyAlignment="1">
      <alignment vertical="center" wrapText="1"/>
    </xf>
    <xf numFmtId="0" fontId="49" fillId="0" borderId="34" xfId="3" applyFont="1" applyBorder="1" applyAlignment="1">
      <alignment horizontal="center" vertical="center" wrapText="1"/>
    </xf>
    <xf numFmtId="0" fontId="49" fillId="0" borderId="35" xfId="3" applyFont="1" applyBorder="1" applyAlignment="1">
      <alignment horizontal="center" vertical="center" wrapText="1"/>
    </xf>
    <xf numFmtId="0" fontId="49" fillId="0" borderId="36" xfId="3" applyFont="1" applyBorder="1" applyAlignment="1">
      <alignment horizontal="center" vertical="center" wrapText="1"/>
    </xf>
    <xf numFmtId="0" fontId="48" fillId="0" borderId="37" xfId="3" applyFont="1" applyBorder="1" applyAlignment="1">
      <alignment horizontal="center" vertical="center"/>
    </xf>
    <xf numFmtId="0" fontId="48" fillId="0" borderId="27" xfId="3" applyFont="1" applyBorder="1" applyAlignment="1">
      <alignment horizontal="center" vertical="center" wrapText="1"/>
    </xf>
    <xf numFmtId="0" fontId="48" fillId="0" borderId="33" xfId="3" applyFont="1" applyBorder="1" applyAlignment="1">
      <alignment wrapText="1"/>
    </xf>
    <xf numFmtId="0" fontId="44" fillId="0" borderId="0" xfId="5" applyFont="1" applyAlignment="1">
      <alignment horizontal="center" vertical="top" wrapText="1"/>
    </xf>
    <xf numFmtId="0" fontId="44" fillId="0" borderId="0" xfId="5" applyFont="1" applyAlignment="1">
      <alignment horizontal="center" vertical="top"/>
    </xf>
    <xf numFmtId="0" fontId="48" fillId="0" borderId="0" xfId="3" applyFont="1" applyAlignment="1">
      <alignment horizontal="left"/>
    </xf>
    <xf numFmtId="0" fontId="44" fillId="0" borderId="23" xfId="5" applyFont="1" applyBorder="1" applyAlignment="1">
      <alignment horizontal="center"/>
    </xf>
    <xf numFmtId="0" fontId="51" fillId="0" borderId="6" xfId="0" applyFont="1" applyBorder="1" applyAlignment="1">
      <alignment horizontal="left" vertical="center" wrapText="1"/>
    </xf>
    <xf numFmtId="0" fontId="36" fillId="0" borderId="0" xfId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left" wrapText="1"/>
      <protection locked="0"/>
    </xf>
    <xf numFmtId="0" fontId="37" fillId="0" borderId="23" xfId="1" applyFont="1" applyBorder="1" applyAlignment="1" applyProtection="1">
      <alignment horizontal="center"/>
      <protection locked="0"/>
    </xf>
    <xf numFmtId="0" fontId="38" fillId="0" borderId="0" xfId="1" applyFont="1" applyAlignment="1" applyProtection="1">
      <alignment horizontal="center"/>
      <protection locked="0"/>
    </xf>
    <xf numFmtId="0" fontId="35" fillId="0" borderId="23" xfId="1" applyFont="1" applyBorder="1" applyAlignment="1" applyProtection="1">
      <alignment horizontal="center"/>
      <protection locked="0"/>
    </xf>
    <xf numFmtId="0" fontId="35" fillId="0" borderId="34" xfId="1" applyFont="1" applyBorder="1" applyAlignment="1" applyProtection="1">
      <alignment horizontal="left" wrapText="1"/>
      <protection locked="0"/>
    </xf>
    <xf numFmtId="0" fontId="35" fillId="0" borderId="35" xfId="1" applyFont="1" applyBorder="1" applyAlignment="1" applyProtection="1">
      <alignment horizontal="left" wrapText="1"/>
      <protection locked="0"/>
    </xf>
    <xf numFmtId="0" fontId="35" fillId="0" borderId="36" xfId="1" applyFont="1" applyBorder="1" applyAlignment="1" applyProtection="1">
      <alignment horizontal="left" wrapText="1"/>
      <protection locked="0"/>
    </xf>
    <xf numFmtId="0" fontId="35" fillId="0" borderId="0" xfId="2" applyFont="1" applyAlignment="1" applyProtection="1">
      <alignment horizontal="right"/>
      <protection locked="0"/>
    </xf>
    <xf numFmtId="0" fontId="37" fillId="0" borderId="0" xfId="1" applyFont="1" applyAlignment="1" applyProtection="1">
      <alignment horizontal="center"/>
      <protection locked="0"/>
    </xf>
    <xf numFmtId="0" fontId="36" fillId="0" borderId="24" xfId="1" applyFont="1" applyBorder="1" applyAlignment="1" applyProtection="1">
      <alignment horizontal="center" vertical="center"/>
      <protection locked="0"/>
    </xf>
    <xf numFmtId="0" fontId="36" fillId="0" borderId="25" xfId="1" applyFont="1" applyBorder="1" applyAlignment="1" applyProtection="1">
      <alignment horizontal="center" vertical="center"/>
      <protection locked="0"/>
    </xf>
    <xf numFmtId="0" fontId="36" fillId="0" borderId="26" xfId="1" applyFont="1" applyBorder="1" applyAlignment="1" applyProtection="1">
      <alignment horizontal="center" vertical="center"/>
      <protection locked="0"/>
    </xf>
    <xf numFmtId="0" fontId="36" fillId="0" borderId="28" xfId="1" applyFont="1" applyBorder="1" applyAlignment="1" applyProtection="1">
      <alignment horizontal="center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0" fontId="36" fillId="0" borderId="29" xfId="1" applyFont="1" applyBorder="1" applyAlignment="1" applyProtection="1">
      <alignment horizontal="center" vertical="center"/>
      <protection locked="0"/>
    </xf>
    <xf numFmtId="0" fontId="36" fillId="0" borderId="31" xfId="1" applyFont="1" applyBorder="1" applyAlignment="1" applyProtection="1">
      <alignment horizontal="center" vertical="center"/>
      <protection locked="0"/>
    </xf>
    <xf numFmtId="0" fontId="36" fillId="0" borderId="23" xfId="1" applyFont="1" applyBorder="1" applyAlignment="1" applyProtection="1">
      <alignment horizontal="center" vertical="center"/>
      <protection locked="0"/>
    </xf>
    <xf numFmtId="0" fontId="36" fillId="0" borderId="32" xfId="1" applyFont="1" applyBorder="1" applyAlignment="1" applyProtection="1">
      <alignment horizontal="center" vertical="center"/>
      <protection locked="0"/>
    </xf>
    <xf numFmtId="0" fontId="36" fillId="0" borderId="27" xfId="1" applyFont="1" applyBorder="1" applyAlignment="1" applyProtection="1">
      <alignment horizontal="center" vertical="center" wrapText="1"/>
      <protection locked="0"/>
    </xf>
    <xf numFmtId="0" fontId="36" fillId="0" borderId="30" xfId="1" applyFont="1" applyBorder="1" applyAlignment="1" applyProtection="1">
      <alignment horizontal="center" vertical="center" wrapText="1"/>
      <protection locked="0"/>
    </xf>
    <xf numFmtId="0" fontId="36" fillId="0" borderId="33" xfId="1" applyFont="1" applyBorder="1" applyAlignment="1" applyProtection="1">
      <alignment horizontal="center" vertical="center" wrapText="1"/>
      <protection locked="0"/>
    </xf>
    <xf numFmtId="0" fontId="36" fillId="0" borderId="24" xfId="1" applyFont="1" applyBorder="1" applyAlignment="1" applyProtection="1">
      <alignment horizontal="center" vertical="center" wrapText="1"/>
      <protection locked="0"/>
    </xf>
    <xf numFmtId="0" fontId="36" fillId="0" borderId="25" xfId="1" applyFont="1" applyBorder="1" applyAlignment="1" applyProtection="1">
      <alignment horizontal="center" vertical="center" wrapText="1"/>
      <protection locked="0"/>
    </xf>
    <xf numFmtId="0" fontId="36" fillId="0" borderId="31" xfId="1" applyFont="1" applyBorder="1" applyAlignment="1" applyProtection="1">
      <alignment horizontal="center" vertical="center" wrapText="1"/>
      <protection locked="0"/>
    </xf>
    <xf numFmtId="0" fontId="36" fillId="0" borderId="23" xfId="1" applyFont="1" applyBorder="1" applyAlignment="1" applyProtection="1">
      <alignment horizontal="center" vertical="center" wrapText="1"/>
      <protection locked="0"/>
    </xf>
    <xf numFmtId="0" fontId="36" fillId="0" borderId="28" xfId="1" applyFont="1" applyBorder="1" applyAlignment="1" applyProtection="1">
      <alignment horizontal="center" vertical="center" wrapText="1"/>
      <protection locked="0"/>
    </xf>
    <xf numFmtId="0" fontId="36" fillId="0" borderId="27" xfId="1" applyFont="1" applyBorder="1" applyAlignment="1" applyProtection="1">
      <alignment horizontal="center" vertical="center"/>
      <protection locked="0"/>
    </xf>
    <xf numFmtId="0" fontId="36" fillId="0" borderId="33" xfId="1" applyFont="1" applyBorder="1" applyAlignment="1" applyProtection="1">
      <alignment horizontal="center" vertical="center"/>
      <protection locked="0"/>
    </xf>
    <xf numFmtId="0" fontId="35" fillId="0" borderId="34" xfId="1" applyFont="1" applyBorder="1" applyAlignment="1" applyProtection="1">
      <alignment horizontal="left" vertical="top" wrapText="1"/>
      <protection locked="0"/>
    </xf>
    <xf numFmtId="0" fontId="35" fillId="0" borderId="35" xfId="1" applyFont="1" applyBorder="1" applyAlignment="1" applyProtection="1">
      <alignment horizontal="left" vertical="top" wrapText="1"/>
      <protection locked="0"/>
    </xf>
    <xf numFmtId="0" fontId="35" fillId="0" borderId="36" xfId="1" applyFont="1" applyBorder="1" applyAlignment="1" applyProtection="1">
      <alignment horizontal="left" vertical="top" wrapText="1"/>
      <protection locked="0"/>
    </xf>
    <xf numFmtId="2" fontId="35" fillId="0" borderId="27" xfId="1" applyNumberFormat="1" applyFont="1" applyBorder="1" applyAlignment="1">
      <alignment horizontal="center" vertical="center"/>
    </xf>
    <xf numFmtId="0" fontId="35" fillId="0" borderId="33" xfId="1" applyFont="1" applyBorder="1" applyAlignment="1">
      <alignment horizontal="center" vertical="center"/>
    </xf>
    <xf numFmtId="0" fontId="35" fillId="0" borderId="24" xfId="1" applyFont="1" applyBorder="1" applyAlignment="1" applyProtection="1">
      <alignment horizontal="left" wrapText="1"/>
      <protection locked="0"/>
    </xf>
    <xf numFmtId="0" fontId="35" fillId="0" borderId="25" xfId="1" applyFont="1" applyBorder="1" applyAlignment="1" applyProtection="1">
      <alignment horizontal="left"/>
      <protection locked="0"/>
    </xf>
    <xf numFmtId="0" fontId="35" fillId="0" borderId="26" xfId="1" applyFont="1" applyBorder="1" applyAlignment="1" applyProtection="1">
      <alignment horizontal="left"/>
      <protection locked="0"/>
    </xf>
    <xf numFmtId="0" fontId="35" fillId="0" borderId="31" xfId="1" applyFont="1" applyBorder="1" applyAlignment="1" applyProtection="1">
      <alignment horizontal="left"/>
      <protection locked="0"/>
    </xf>
    <xf numFmtId="0" fontId="35" fillId="0" borderId="23" xfId="1" applyFont="1" applyBorder="1" applyAlignment="1" applyProtection="1">
      <alignment horizontal="left"/>
      <protection locked="0"/>
    </xf>
    <xf numFmtId="0" fontId="35" fillId="0" borderId="32" xfId="1" applyFont="1" applyBorder="1" applyAlignment="1" applyProtection="1">
      <alignment horizontal="left"/>
      <protection locked="0"/>
    </xf>
    <xf numFmtId="0" fontId="35" fillId="0" borderId="27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31" xfId="1" applyFont="1" applyBorder="1" applyAlignment="1">
      <alignment horizontal="center" vertical="center"/>
    </xf>
    <xf numFmtId="0" fontId="35" fillId="0" borderId="0" xfId="1" applyFont="1" applyAlignment="1" applyProtection="1">
      <alignment horizontal="center"/>
      <protection locked="0"/>
    </xf>
    <xf numFmtId="0" fontId="13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0" xfId="0" applyNumberFormat="1" applyFont="1" applyBorder="1" applyAlignment="1">
      <alignment horizontal="right" vertical="center"/>
    </xf>
  </cellXfs>
  <cellStyles count="7">
    <cellStyle name="Įprastas" xfId="0" builtinId="0"/>
    <cellStyle name="Įprastas 2 2" xfId="4" xr:uid="{D957ED03-F2B1-47F8-BEB5-C7FE4DFDC2B0}"/>
    <cellStyle name="Įprastas 3" xfId="2" xr:uid="{D374998E-6EFF-4BFF-B5A8-EA656E2CE374}"/>
    <cellStyle name="Įprastas 4" xfId="6" xr:uid="{D834E7A5-AA3B-459E-9F77-BF48156E620D}"/>
    <cellStyle name="Įprastas 5" xfId="1" xr:uid="{0E4BFC54-0099-4EA6-BB66-7FFE36097029}"/>
    <cellStyle name="Normal_CF_ataskaitos_prie_mokejimo_tvarkos_040115" xfId="5" xr:uid="{09FC75ED-FFDE-47D8-8F69-5BF107B5085A}"/>
    <cellStyle name="Normal_Sheet1" xfId="3" xr:uid="{F8DC24FC-0C98-4DCC-A942-95FDD270A31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7A96-CCBC-4737-B4E6-19757CA33CAB}">
  <sheetPr>
    <pageSetUpPr fitToPage="1"/>
  </sheetPr>
  <dimension ref="A1:R377"/>
  <sheetViews>
    <sheetView topLeftCell="A155" workbookViewId="0">
      <selection activeCell="A372" sqref="A372:L372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4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44" t="s">
        <v>0</v>
      </c>
      <c r="J1" s="344"/>
      <c r="K1" s="344"/>
      <c r="L1" s="344"/>
      <c r="M1" s="3"/>
      <c r="N1" s="245"/>
      <c r="O1" s="245"/>
      <c r="P1" s="245"/>
      <c r="Q1" s="245"/>
    </row>
    <row r="2" spans="1:17" ht="22.5" customHeight="1">
      <c r="H2" s="4"/>
      <c r="I2" s="345" t="s">
        <v>1</v>
      </c>
      <c r="J2" s="345"/>
      <c r="K2" s="345"/>
      <c r="L2" s="345"/>
      <c r="M2" s="3"/>
      <c r="N2" s="245"/>
      <c r="O2" s="245"/>
      <c r="P2" s="245"/>
      <c r="Q2" s="6"/>
    </row>
    <row r="3" spans="1:17" ht="13.5" customHeight="1">
      <c r="H3" s="20"/>
      <c r="I3" s="245" t="s">
        <v>2</v>
      </c>
      <c r="J3" s="245"/>
      <c r="K3" s="2"/>
      <c r="L3" s="2"/>
      <c r="M3" s="3"/>
      <c r="N3" s="245"/>
      <c r="O3" s="245"/>
      <c r="P3" s="245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5"/>
      <c r="Q4" s="7"/>
    </row>
    <row r="5" spans="1:17" ht="5.25" customHeight="1">
      <c r="H5" s="10"/>
      <c r="I5" s="5"/>
      <c r="J5" s="2"/>
      <c r="K5" s="2"/>
      <c r="L5" s="2"/>
      <c r="M5" s="3"/>
      <c r="N5" s="245"/>
      <c r="O5" s="245"/>
      <c r="P5" s="245"/>
      <c r="Q5" s="7"/>
    </row>
    <row r="6" spans="1:17" ht="3.75" customHeight="1">
      <c r="H6" s="10"/>
      <c r="I6" s="5"/>
      <c r="J6" s="11"/>
      <c r="K6" s="2"/>
      <c r="L6" s="2"/>
      <c r="M6" s="3"/>
      <c r="N6" s="245"/>
      <c r="O6" s="245"/>
      <c r="P6" s="245"/>
    </row>
    <row r="7" spans="1:17" ht="6.75" customHeight="1">
      <c r="H7" s="10"/>
      <c r="I7" s="5"/>
      <c r="K7" s="245"/>
      <c r="L7" s="245"/>
      <c r="M7" s="3"/>
      <c r="N7" s="245"/>
      <c r="O7" s="245"/>
      <c r="P7" s="245"/>
      <c r="Q7" s="13"/>
    </row>
    <row r="8" spans="1:17" ht="33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12"/>
      <c r="N8" s="12"/>
      <c r="O8" s="12"/>
      <c r="P8" s="12"/>
      <c r="Q8" s="12"/>
    </row>
    <row r="9" spans="1:17" ht="18" customHeight="1">
      <c r="F9" s="277"/>
      <c r="G9" s="12"/>
      <c r="H9" s="13"/>
      <c r="I9" s="13"/>
      <c r="J9" s="14"/>
      <c r="K9" s="14"/>
      <c r="L9" s="15"/>
      <c r="M9" s="3"/>
    </row>
    <row r="10" spans="1:17" ht="18.75" customHeight="1">
      <c r="A10" s="347" t="s">
        <v>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"/>
    </row>
    <row r="11" spans="1:17" ht="7.5" customHeight="1">
      <c r="A11" s="348" t="s">
        <v>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"/>
    </row>
    <row r="12" spans="1:17" ht="14.25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3"/>
    </row>
    <row r="13" spans="1:17" ht="16.5" customHeight="1">
      <c r="A13" s="281"/>
      <c r="B13" s="282"/>
      <c r="C13" s="282"/>
      <c r="D13" s="282"/>
      <c r="E13" s="282"/>
      <c r="F13" s="282"/>
      <c r="G13" s="341" t="s">
        <v>6</v>
      </c>
      <c r="H13" s="341"/>
      <c r="I13" s="341"/>
      <c r="J13" s="341"/>
      <c r="K13" s="341"/>
      <c r="L13" s="282"/>
      <c r="M13" s="3"/>
      <c r="P13" s="24" t="s">
        <v>7</v>
      </c>
    </row>
    <row r="14" spans="1:17" ht="15.75" customHeight="1">
      <c r="A14" s="342" t="s">
        <v>396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"/>
    </row>
    <row r="15" spans="1:17" ht="12" customHeight="1">
      <c r="F15" s="277"/>
      <c r="G15" s="340" t="s">
        <v>397</v>
      </c>
      <c r="H15" s="340"/>
      <c r="I15" s="340"/>
      <c r="J15" s="340"/>
      <c r="K15" s="340"/>
    </row>
    <row r="16" spans="1:17" ht="12" customHeight="1">
      <c r="F16" s="277"/>
      <c r="G16" s="343" t="s">
        <v>8</v>
      </c>
      <c r="H16" s="343"/>
      <c r="I16" s="343"/>
      <c r="J16" s="343"/>
      <c r="K16" s="343"/>
    </row>
    <row r="17" spans="1:13" ht="12" customHeight="1">
      <c r="B17" s="342" t="s">
        <v>9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.75" customHeight="1">
      <c r="F18" s="277"/>
    </row>
    <row r="19" spans="1:13" ht="11.25" customHeight="1">
      <c r="F19" s="277"/>
      <c r="G19" s="340" t="s">
        <v>398</v>
      </c>
      <c r="H19" s="340"/>
      <c r="I19" s="340"/>
      <c r="J19" s="340"/>
      <c r="K19" s="340"/>
    </row>
    <row r="20" spans="1:13" ht="11.25" customHeight="1">
      <c r="F20" s="277"/>
      <c r="G20" s="374" t="s">
        <v>10</v>
      </c>
      <c r="H20" s="374"/>
      <c r="I20" s="374"/>
      <c r="J20" s="374"/>
      <c r="K20" s="374"/>
    </row>
    <row r="21" spans="1:13">
      <c r="F21" s="277"/>
      <c r="G21" s="279"/>
      <c r="H21" s="279"/>
      <c r="I21" s="279"/>
      <c r="J21" s="279"/>
      <c r="K21" s="279"/>
    </row>
    <row r="22" spans="1:13" ht="12" customHeight="1">
      <c r="B22" s="5"/>
      <c r="C22" s="5"/>
      <c r="D22" s="5"/>
      <c r="E22" s="375"/>
      <c r="F22" s="375"/>
      <c r="G22" s="375"/>
      <c r="H22" s="375"/>
      <c r="I22" s="375"/>
      <c r="J22" s="375"/>
      <c r="K22" s="375"/>
      <c r="L22" s="5"/>
      <c r="M22" s="16"/>
    </row>
    <row r="23" spans="1:13" ht="12" customHeight="1">
      <c r="A23" s="376" t="s">
        <v>12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16"/>
    </row>
    <row r="24" spans="1:13" ht="11.25" customHeight="1">
      <c r="F24" s="24"/>
      <c r="J24" s="17"/>
      <c r="K24" s="15"/>
      <c r="L24" s="18" t="s">
        <v>13</v>
      </c>
      <c r="M24" s="16"/>
    </row>
    <row r="25" spans="1:13" ht="12" customHeight="1">
      <c r="F25" s="24"/>
      <c r="J25" s="19" t="s">
        <v>14</v>
      </c>
      <c r="K25" s="20"/>
      <c r="L25" s="23"/>
      <c r="M25" s="16"/>
    </row>
    <row r="26" spans="1:13" ht="12.75" customHeight="1">
      <c r="E26" s="279"/>
      <c r="F26" s="283"/>
      <c r="I26" s="21"/>
      <c r="J26" s="21"/>
      <c r="K26" s="22" t="s">
        <v>15</v>
      </c>
      <c r="L26" s="23"/>
      <c r="M26" s="16"/>
    </row>
    <row r="27" spans="1:13" ht="12" customHeight="1">
      <c r="A27" s="377"/>
      <c r="B27" s="377"/>
      <c r="C27" s="377"/>
      <c r="D27" s="377"/>
      <c r="E27" s="377"/>
      <c r="F27" s="377"/>
      <c r="G27" s="377"/>
      <c r="H27" s="377"/>
      <c r="I27" s="377"/>
      <c r="K27" s="22" t="s">
        <v>17</v>
      </c>
      <c r="L27" s="25" t="s">
        <v>18</v>
      </c>
      <c r="M27" s="16"/>
    </row>
    <row r="28" spans="1:13" ht="12.75" customHeight="1">
      <c r="A28" s="377" t="s">
        <v>7</v>
      </c>
      <c r="B28" s="377"/>
      <c r="C28" s="377"/>
      <c r="D28" s="377"/>
      <c r="E28" s="377"/>
      <c r="F28" s="377"/>
      <c r="G28" s="377"/>
      <c r="H28" s="377"/>
      <c r="I28" s="377"/>
      <c r="J28" s="278" t="s">
        <v>20</v>
      </c>
      <c r="K28" s="26"/>
      <c r="L28" s="23"/>
      <c r="M28" s="16"/>
    </row>
    <row r="29" spans="1:13" ht="13.5" customHeight="1">
      <c r="F29" s="24"/>
      <c r="G29" s="27" t="s">
        <v>22</v>
      </c>
      <c r="H29" s="97"/>
      <c r="I29" s="98"/>
      <c r="J29" s="28"/>
      <c r="K29" s="23"/>
      <c r="L29" s="23"/>
      <c r="M29" s="16"/>
    </row>
    <row r="30" spans="1:13" ht="14.25" customHeight="1">
      <c r="F30" s="24"/>
      <c r="G30" s="373" t="s">
        <v>24</v>
      </c>
      <c r="H30" s="373"/>
      <c r="I30" s="140"/>
      <c r="J30" s="141"/>
      <c r="K30" s="142"/>
      <c r="L30" s="142"/>
      <c r="M30" s="33"/>
    </row>
    <row r="31" spans="1:13" ht="24" customHeight="1">
      <c r="A31" s="29"/>
      <c r="B31" s="29"/>
      <c r="C31" s="29"/>
      <c r="D31" s="29"/>
      <c r="E31" s="29"/>
      <c r="F31" s="30"/>
      <c r="G31" s="243"/>
      <c r="I31" s="243"/>
      <c r="J31" s="243"/>
      <c r="K31" s="31"/>
      <c r="L31" s="32" t="s">
        <v>29</v>
      </c>
      <c r="M31" s="33"/>
    </row>
    <row r="32" spans="1:13" ht="46.5" customHeight="1">
      <c r="A32" s="354" t="s">
        <v>30</v>
      </c>
      <c r="B32" s="355"/>
      <c r="C32" s="355"/>
      <c r="D32" s="355"/>
      <c r="E32" s="355"/>
      <c r="F32" s="355"/>
      <c r="G32" s="358" t="s">
        <v>31</v>
      </c>
      <c r="H32" s="360" t="s">
        <v>32</v>
      </c>
      <c r="I32" s="362" t="s">
        <v>33</v>
      </c>
      <c r="J32" s="363"/>
      <c r="K32" s="364" t="s">
        <v>34</v>
      </c>
      <c r="L32" s="366" t="s">
        <v>35</v>
      </c>
    </row>
    <row r="33" spans="1:18" ht="11.25" customHeight="1">
      <c r="A33" s="356"/>
      <c r="B33" s="357"/>
      <c r="C33" s="357"/>
      <c r="D33" s="357"/>
      <c r="E33" s="357"/>
      <c r="F33" s="357"/>
      <c r="G33" s="359"/>
      <c r="H33" s="361"/>
      <c r="I33" s="34" t="s">
        <v>36</v>
      </c>
      <c r="J33" s="35" t="s">
        <v>37</v>
      </c>
      <c r="K33" s="365"/>
      <c r="L33" s="367"/>
    </row>
    <row r="34" spans="1:18" s="46" customFormat="1" ht="14.25" customHeight="1">
      <c r="A34" s="368" t="s">
        <v>21</v>
      </c>
      <c r="B34" s="369"/>
      <c r="C34" s="369"/>
      <c r="D34" s="369"/>
      <c r="E34" s="369"/>
      <c r="F34" s="370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ht="16.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1756560</v>
      </c>
      <c r="J35" s="109">
        <f>SUM(J36+J47+J67+J88+J95+J115+J141+J160+J170)</f>
        <v>1325660</v>
      </c>
      <c r="K35" s="110">
        <f>SUM(K36+K47+K67+K88+K95+K115+K141+K160+K170)</f>
        <v>1173797.18</v>
      </c>
      <c r="L35" s="109">
        <f>SUM(L36+L47+L67+L88+L95+L115+L141+L160+L170)</f>
        <v>1173797.18</v>
      </c>
      <c r="M35" s="5"/>
    </row>
    <row r="36" spans="1:18" ht="14.2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1622100</v>
      </c>
      <c r="J36" s="109">
        <f>SUM(J37+J43)</f>
        <v>1215400</v>
      </c>
      <c r="K36" s="122">
        <f>SUM(K37+K43)</f>
        <v>1078449.8600000001</v>
      </c>
      <c r="L36" s="114">
        <f>SUM(L37+L43)</f>
        <v>1078449.8600000001</v>
      </c>
      <c r="M36" s="5"/>
      <c r="Q36" s="5"/>
    </row>
    <row r="37" spans="1:18" ht="13.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1595300</v>
      </c>
      <c r="J37" s="109">
        <f>SUM(J38)</f>
        <v>1195300</v>
      </c>
      <c r="K37" s="110">
        <f>SUM(K38)</f>
        <v>1061836.3700000001</v>
      </c>
      <c r="L37" s="109">
        <f>SUM(L38)</f>
        <v>1061836.3700000001</v>
      </c>
      <c r="M37" s="5"/>
      <c r="Q37" s="53"/>
    </row>
    <row r="38" spans="1:18" ht="14.2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1595300</v>
      </c>
      <c r="J38" s="109">
        <f t="shared" ref="J38:L39" si="0">SUM(J39)</f>
        <v>1195300</v>
      </c>
      <c r="K38" s="109">
        <f t="shared" si="0"/>
        <v>1061836.3700000001</v>
      </c>
      <c r="L38" s="109">
        <f t="shared" si="0"/>
        <v>1061836.3700000001</v>
      </c>
      <c r="M38" s="5"/>
      <c r="Q38" s="53"/>
    </row>
    <row r="39" spans="1:18" ht="14.25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1595300</v>
      </c>
      <c r="J39" s="110">
        <f t="shared" si="0"/>
        <v>1195300</v>
      </c>
      <c r="K39" s="110">
        <f t="shared" si="0"/>
        <v>1061836.3700000001</v>
      </c>
      <c r="L39" s="110">
        <f t="shared" si="0"/>
        <v>1061836.3700000001</v>
      </c>
      <c r="M39" s="5"/>
      <c r="Q39" s="53"/>
    </row>
    <row r="40" spans="1:18" ht="12.7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1595300</v>
      </c>
      <c r="J40" s="112">
        <v>1195300</v>
      </c>
      <c r="K40" s="112">
        <v>1061836.3700000001</v>
      </c>
      <c r="L40" s="112">
        <v>1061836.3700000001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3.5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26800</v>
      </c>
      <c r="J43" s="109">
        <f t="shared" si="1"/>
        <v>20100</v>
      </c>
      <c r="K43" s="110">
        <f t="shared" si="1"/>
        <v>16613.490000000002</v>
      </c>
      <c r="L43" s="109">
        <f t="shared" si="1"/>
        <v>16613.490000000002</v>
      </c>
      <c r="Q43" s="5"/>
    </row>
    <row r="44" spans="1:18" ht="13.5" customHeight="1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26800</v>
      </c>
      <c r="J44" s="109">
        <f t="shared" si="1"/>
        <v>20100</v>
      </c>
      <c r="K44" s="109">
        <f t="shared" si="1"/>
        <v>16613.490000000002</v>
      </c>
      <c r="L44" s="109">
        <f t="shared" si="1"/>
        <v>16613.490000000002</v>
      </c>
      <c r="M44" s="5"/>
      <c r="Q44" s="53"/>
    </row>
    <row r="45" spans="1:18" ht="14.2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26800</v>
      </c>
      <c r="J45" s="109">
        <f t="shared" si="1"/>
        <v>20100</v>
      </c>
      <c r="K45" s="109">
        <f t="shared" si="1"/>
        <v>16613.490000000002</v>
      </c>
      <c r="L45" s="109">
        <f t="shared" si="1"/>
        <v>16613.490000000002</v>
      </c>
      <c r="M45" s="5"/>
      <c r="Q45" s="53"/>
    </row>
    <row r="46" spans="1:18" ht="26.25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26800</v>
      </c>
      <c r="J46" s="112">
        <v>20100</v>
      </c>
      <c r="K46" s="112">
        <v>16613.490000000002</v>
      </c>
      <c r="L46" s="112">
        <v>16613.490000000002</v>
      </c>
      <c r="M46" s="5"/>
    </row>
    <row r="47" spans="1:18" ht="27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87660</v>
      </c>
      <c r="J47" s="120">
        <f t="shared" si="2"/>
        <v>74460</v>
      </c>
      <c r="K47" s="118">
        <f t="shared" si="2"/>
        <v>59648.679999999993</v>
      </c>
      <c r="L47" s="118">
        <f t="shared" si="2"/>
        <v>59648.679999999993</v>
      </c>
      <c r="M47" s="5"/>
      <c r="Q47" s="5"/>
      <c r="R47" s="53"/>
    </row>
    <row r="48" spans="1:18" ht="15.75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87660</v>
      </c>
      <c r="J48" s="110">
        <f t="shared" si="2"/>
        <v>74460</v>
      </c>
      <c r="K48" s="109">
        <f t="shared" si="2"/>
        <v>59648.679999999993</v>
      </c>
      <c r="L48" s="110">
        <f t="shared" si="2"/>
        <v>59648.679999999993</v>
      </c>
      <c r="M48" s="5"/>
      <c r="Q48" s="53"/>
      <c r="R48" s="5"/>
    </row>
    <row r="49" spans="1:18" ht="24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87660</v>
      </c>
      <c r="J49" s="110">
        <f t="shared" si="2"/>
        <v>74460</v>
      </c>
      <c r="K49" s="114">
        <f t="shared" si="2"/>
        <v>59648.679999999993</v>
      </c>
      <c r="L49" s="114">
        <f t="shared" si="2"/>
        <v>59648.679999999993</v>
      </c>
      <c r="M49" s="5"/>
      <c r="Q49" s="53"/>
      <c r="R49" s="5"/>
    </row>
    <row r="50" spans="1:18" ht="15.75" hidden="1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87660</v>
      </c>
      <c r="J50" s="115">
        <f>SUM(J51:J66)</f>
        <v>74460</v>
      </c>
      <c r="K50" s="116">
        <f>SUM(K51:K66)</f>
        <v>59648.679999999993</v>
      </c>
      <c r="L50" s="116">
        <f>SUM(L51:L66)</f>
        <v>59648.679999999993</v>
      </c>
      <c r="M50" s="5"/>
      <c r="Q50" s="53"/>
      <c r="R50" s="5"/>
    </row>
    <row r="51" spans="1:18" ht="26.25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400</v>
      </c>
      <c r="J52" s="112">
        <v>100</v>
      </c>
      <c r="K52" s="112">
        <v>86.2</v>
      </c>
      <c r="L52" s="112">
        <v>86.2</v>
      </c>
      <c r="M52" s="5"/>
      <c r="Q52" s="53"/>
      <c r="R52" s="5"/>
    </row>
    <row r="53" spans="1:18" ht="27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1900</v>
      </c>
      <c r="J53" s="112">
        <v>1400</v>
      </c>
      <c r="K53" s="112">
        <v>1347.95</v>
      </c>
      <c r="L53" s="112">
        <v>1347.95</v>
      </c>
      <c r="M53" s="5"/>
      <c r="Q53" s="53"/>
      <c r="R53" s="5"/>
    </row>
    <row r="54" spans="1:18" ht="26.25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12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8000</v>
      </c>
      <c r="J55" s="112">
        <v>8000</v>
      </c>
      <c r="K55" s="112">
        <v>8000</v>
      </c>
      <c r="L55" s="112">
        <v>8000</v>
      </c>
      <c r="M55" s="5"/>
      <c r="Q55" s="53"/>
      <c r="R55" s="5"/>
    </row>
    <row r="56" spans="1:18" ht="15.75" hidden="1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1500</v>
      </c>
      <c r="J56" s="112">
        <v>1100</v>
      </c>
      <c r="K56" s="112">
        <v>991.79</v>
      </c>
      <c r="L56" s="112">
        <v>991.79</v>
      </c>
      <c r="M56" s="5"/>
      <c r="Q56" s="53"/>
      <c r="R56" s="5"/>
    </row>
    <row r="57" spans="1:18" ht="25.5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7.75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1600</v>
      </c>
      <c r="J58" s="113">
        <v>900</v>
      </c>
      <c r="K58" s="113">
        <v>0</v>
      </c>
      <c r="L58" s="113">
        <v>0</v>
      </c>
      <c r="M58" s="5"/>
      <c r="Q58" s="53"/>
      <c r="R58" s="5"/>
    </row>
    <row r="59" spans="1:18" ht="15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1860</v>
      </c>
      <c r="J59" s="112">
        <v>1860</v>
      </c>
      <c r="K59" s="112">
        <v>803.12</v>
      </c>
      <c r="L59" s="112">
        <v>803.12</v>
      </c>
      <c r="M59" s="5"/>
      <c r="Q59" s="53"/>
      <c r="R59" s="5"/>
    </row>
    <row r="60" spans="1:18" ht="27.75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4150</v>
      </c>
      <c r="J60" s="112">
        <v>3050</v>
      </c>
      <c r="K60" s="112">
        <v>1502.66</v>
      </c>
      <c r="L60" s="112">
        <v>1502.66</v>
      </c>
      <c r="M60" s="5"/>
      <c r="Q60" s="53"/>
      <c r="R60" s="5"/>
    </row>
    <row r="61" spans="1:18" ht="14.25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27.7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24900</v>
      </c>
      <c r="J62" s="112">
        <v>24900</v>
      </c>
      <c r="K62" s="112">
        <v>21723.27</v>
      </c>
      <c r="L62" s="112">
        <v>21723.27</v>
      </c>
      <c r="M62" s="5"/>
      <c r="Q62" s="53"/>
      <c r="R62" s="5"/>
    </row>
    <row r="63" spans="1:18" ht="12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4600</v>
      </c>
      <c r="J63" s="112">
        <v>3800</v>
      </c>
      <c r="K63" s="112">
        <v>2721.11</v>
      </c>
      <c r="L63" s="112">
        <v>2721.11</v>
      </c>
      <c r="M63" s="5"/>
      <c r="Q63" s="53"/>
      <c r="R63" s="5"/>
    </row>
    <row r="64" spans="1:18" ht="12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500</v>
      </c>
      <c r="J64" s="112">
        <v>400</v>
      </c>
      <c r="K64" s="112">
        <v>31.17</v>
      </c>
      <c r="L64" s="112">
        <v>31.17</v>
      </c>
      <c r="M64" s="5"/>
      <c r="Q64" s="53"/>
      <c r="R64" s="5"/>
    </row>
    <row r="65" spans="1:18" ht="15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4.25" hidden="1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38250</v>
      </c>
      <c r="J66" s="112">
        <v>28950</v>
      </c>
      <c r="K66" s="112">
        <v>22441.41</v>
      </c>
      <c r="L66" s="112">
        <v>22441.41</v>
      </c>
      <c r="M66" s="5"/>
    </row>
    <row r="67" spans="1:18" ht="13.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  <c r="Q67" s="5"/>
      <c r="R67" s="53"/>
    </row>
    <row r="68" spans="1:18" ht="1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3"/>
      <c r="R68" s="5"/>
    </row>
    <row r="69" spans="1:18" ht="13.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s="66" customFormat="1" ht="25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Q70" s="53"/>
      <c r="R70" s="5"/>
    </row>
    <row r="71" spans="1:18" ht="19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M71" s="5"/>
      <c r="Q71" s="53"/>
      <c r="R71" s="5"/>
    </row>
    <row r="72" spans="1:18" ht="16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29.2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7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s="66" customFormat="1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Q75" s="53"/>
      <c r="R75" s="5"/>
    </row>
    <row r="76" spans="1:18" ht="16.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M76" s="5"/>
      <c r="Q76" s="53"/>
      <c r="R76" s="5"/>
    </row>
    <row r="77" spans="1:18" ht="1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27.7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6.2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1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6.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7.2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2.7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</row>
    <row r="84" spans="1:18" ht="12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5.75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3.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6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5.7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7.2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8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4.2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3.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2.7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</row>
    <row r="94" spans="1:18" ht="12.7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t="12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t="12.75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t="12.7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  <c r="M98" s="5"/>
    </row>
    <row r="99" spans="1:13" ht="15.7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2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5.75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25.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8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7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30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26.25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7.7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5.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30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18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6.5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4.2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2.7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</row>
    <row r="118" spans="1:13" ht="13.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  <c r="M118" s="5"/>
    </row>
    <row r="119" spans="1:13" ht="12.7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</row>
    <row r="120" spans="1:13" ht="25.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  <c r="M120" s="5"/>
    </row>
    <row r="121" spans="1:13" ht="14.2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25.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6.2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5.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6.2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7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5.5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7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.75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9.25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5.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7.7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8.5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12.75" hidden="1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46800</v>
      </c>
      <c r="J141" s="132">
        <f>SUM(J142+J147+J155)</f>
        <v>35800</v>
      </c>
      <c r="K141" s="110">
        <f>SUM(K142+K147+K155)</f>
        <v>35698.639999999999</v>
      </c>
      <c r="L141" s="109">
        <f>SUM(L142+L147+L155)</f>
        <v>35698.639999999999</v>
      </c>
    </row>
    <row r="142" spans="1:13" ht="24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  <c r="M142" s="5"/>
    </row>
    <row r="143" spans="1:13" ht="28.5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6.2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4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5.5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3.2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6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7.7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4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7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</row>
    <row r="155" spans="1:13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46800</v>
      </c>
      <c r="J155" s="132">
        <f t="shared" si="15"/>
        <v>35800</v>
      </c>
      <c r="K155" s="110">
        <f t="shared" si="15"/>
        <v>35698.639999999999</v>
      </c>
      <c r="L155" s="109">
        <f t="shared" si="15"/>
        <v>35698.639999999999</v>
      </c>
    </row>
    <row r="156" spans="1:13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46800</v>
      </c>
      <c r="J156" s="125">
        <f t="shared" si="15"/>
        <v>35800</v>
      </c>
      <c r="K156" s="116">
        <f t="shared" si="15"/>
        <v>35698.639999999999</v>
      </c>
      <c r="L156" s="115">
        <f t="shared" si="15"/>
        <v>35698.639999999999</v>
      </c>
    </row>
    <row r="157" spans="1:13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46800</v>
      </c>
      <c r="J157" s="132">
        <f>SUM(J158:J159)</f>
        <v>35800</v>
      </c>
      <c r="K157" s="110">
        <f>SUM(K158:K159)</f>
        <v>35698.639999999999</v>
      </c>
      <c r="L157" s="109">
        <f>SUM(L158:L159)</f>
        <v>35698.639999999999</v>
      </c>
    </row>
    <row r="158" spans="1:13" ht="25.5" hidden="1" customHeight="1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46800</v>
      </c>
      <c r="J158" s="127">
        <v>35800</v>
      </c>
      <c r="K158" s="127">
        <v>35698.639999999999</v>
      </c>
      <c r="L158" s="127">
        <v>35698.639999999999</v>
      </c>
      <c r="M158" s="5"/>
    </row>
    <row r="159" spans="1:13" ht="24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1.75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7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3.25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7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12.75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</row>
    <row r="166" spans="1:13" ht="23.25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  <c r="M166" s="5"/>
    </row>
    <row r="167" spans="1:13" ht="12.7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</row>
    <row r="168" spans="1:13" ht="12.7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t="39.75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  <c r="M169" s="5"/>
    </row>
    <row r="170" spans="1:13" s="72" customFormat="1" ht="39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</row>
    <row r="171" spans="1:13" ht="42.75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  <c r="M171" s="5"/>
    </row>
    <row r="172" spans="1:13" ht="38.2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41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4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0.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53.2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1.7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4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39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43.5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54.7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76.5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34.5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3650</v>
      </c>
      <c r="J186" s="132">
        <f>SUM(J187+J240+J305)</f>
        <v>3650</v>
      </c>
      <c r="K186" s="110">
        <f>SUM(K187+K240+K305)</f>
        <v>3457.2</v>
      </c>
      <c r="L186" s="109">
        <f>SUM(L187+L240+L305)</f>
        <v>3457.2</v>
      </c>
      <c r="M186" s="5"/>
    </row>
    <row r="187" spans="1:13" ht="30.75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3650</v>
      </c>
      <c r="J187" s="118">
        <f>SUM(J188+J211+J218+J230+J234)</f>
        <v>3650</v>
      </c>
      <c r="K187" s="118">
        <f>SUM(K188+K211+K218+K230+K234)</f>
        <v>3457.2</v>
      </c>
      <c r="L187" s="118">
        <f>SUM(L188+L211+L218+L230+L234)</f>
        <v>3457.2</v>
      </c>
      <c r="M187" s="5"/>
    </row>
    <row r="188" spans="1:13" ht="33" hidden="1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3650</v>
      </c>
      <c r="J188" s="132">
        <f>SUM(J189+J192+J197+J203+J208)</f>
        <v>3650</v>
      </c>
      <c r="K188" s="110">
        <f>SUM(K189+K192+K197+K203+K208)</f>
        <v>3457.2</v>
      </c>
      <c r="L188" s="109">
        <f>SUM(L189+L192+L197+L203+L208)</f>
        <v>3457.2</v>
      </c>
      <c r="M188" s="5"/>
    </row>
    <row r="189" spans="1:13" ht="24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31.5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27.7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6.25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7.7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3.2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9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7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5.5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7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.75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4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5.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31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25.5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6.25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3650</v>
      </c>
      <c r="J208" s="132">
        <f t="shared" si="19"/>
        <v>3650</v>
      </c>
      <c r="K208" s="110">
        <f t="shared" si="19"/>
        <v>3457.2</v>
      </c>
      <c r="L208" s="109">
        <f t="shared" si="19"/>
        <v>3457.2</v>
      </c>
      <c r="M208" s="5"/>
    </row>
    <row r="209" spans="1:16" ht="27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3650</v>
      </c>
      <c r="J209" s="110">
        <f t="shared" si="19"/>
        <v>3650</v>
      </c>
      <c r="K209" s="110">
        <f t="shared" si="19"/>
        <v>3457.2</v>
      </c>
      <c r="L209" s="110">
        <f t="shared" si="19"/>
        <v>3457.2</v>
      </c>
      <c r="M209" s="5"/>
    </row>
    <row r="210" spans="1:16" ht="26.25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3650</v>
      </c>
      <c r="J210" s="113">
        <v>3650</v>
      </c>
      <c r="K210" s="113">
        <v>3457.2</v>
      </c>
      <c r="L210" s="113">
        <v>3457.2</v>
      </c>
      <c r="M210" s="5"/>
    </row>
    <row r="211" spans="1:16" ht="25.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6.2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41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26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7.7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9.25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7.7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30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27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30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27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92">
        <f t="shared" ref="M222:P222" si="22">SUM(M223:M228)</f>
        <v>0</v>
      </c>
      <c r="N222" s="92">
        <f t="shared" si="22"/>
        <v>0</v>
      </c>
      <c r="O222" s="92">
        <f t="shared" si="22"/>
        <v>0</v>
      </c>
      <c r="P222" s="92">
        <f t="shared" si="22"/>
        <v>0</v>
      </c>
    </row>
    <row r="223" spans="1:16" ht="24.75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3">SUM(I224:I229)</f>
        <v>0</v>
      </c>
      <c r="J223" s="109">
        <f t="shared" si="23"/>
        <v>0</v>
      </c>
      <c r="K223" s="109">
        <f t="shared" si="23"/>
        <v>0</v>
      </c>
      <c r="L223" s="109">
        <f t="shared" si="23"/>
        <v>0</v>
      </c>
      <c r="M223" s="5"/>
    </row>
    <row r="224" spans="1:16" ht="26.2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7.7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9.2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5.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7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.75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27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26.25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30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27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31.5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25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8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41.2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26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30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27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5.5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4.7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5.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9.2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5.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7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.75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5.5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6.2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9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30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27.7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6.2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7.7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5.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7.7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12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</row>
    <row r="263" spans="1:13" ht="29.25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  <c r="M263" s="5"/>
    </row>
    <row r="264" spans="1:13" ht="12.7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12.75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</row>
    <row r="267" spans="1:13" ht="24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  <c r="M267" s="5"/>
    </row>
    <row r="268" spans="1:13" ht="27.75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12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</row>
    <row r="270" spans="1:13" ht="27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  <c r="M270" s="5"/>
    </row>
    <row r="271" spans="1:13" ht="24.7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38.2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12.7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</row>
    <row r="274" spans="1:13" ht="12.7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t="12.75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t="24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  <c r="M276" s="5"/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32.25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27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.75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5.5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32.2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25.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30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1.5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25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7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12.75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</row>
    <row r="292" spans="1:13" ht="30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  <c r="M292" s="5"/>
    </row>
    <row r="293" spans="1:13" ht="27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8.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6.2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30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24.75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29.2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6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7.7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5.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30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40.5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29.2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7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8.5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31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25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9.2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8.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4.7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2.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12.7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</row>
    <row r="316" spans="1:13" ht="26.25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  <c r="M316" s="5"/>
    </row>
    <row r="317" spans="1:13" ht="25.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4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7.75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4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7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6.25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12.7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</row>
    <row r="324" spans="1:13" ht="31.5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  <c r="M324" s="5"/>
    </row>
    <row r="325" spans="1:13" ht="12.7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</row>
    <row r="326" spans="1:13" ht="30.75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  <c r="M326" s="5"/>
    </row>
    <row r="327" spans="1:13" ht="26.2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30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3" ht="25.5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3" ht="22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7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.7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38.2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0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12.75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96">
        <f t="shared" ref="M339:P339" si="32">SUM(M340:M340)</f>
        <v>0</v>
      </c>
      <c r="N339" s="96">
        <f t="shared" si="32"/>
        <v>0</v>
      </c>
      <c r="O339" s="96">
        <f t="shared" si="32"/>
        <v>0</v>
      </c>
      <c r="P339" s="96">
        <f t="shared" si="32"/>
        <v>0</v>
      </c>
    </row>
    <row r="340" spans="1:16" ht="27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3">SUM(I341:I341)</f>
        <v>0</v>
      </c>
      <c r="J340" s="109">
        <f t="shared" si="33"/>
        <v>0</v>
      </c>
      <c r="K340" s="109">
        <f t="shared" si="33"/>
        <v>0</v>
      </c>
      <c r="L340" s="109">
        <f t="shared" si="33"/>
        <v>0</v>
      </c>
      <c r="M340" s="5"/>
    </row>
    <row r="341" spans="1:16" ht="12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</row>
    <row r="342" spans="1:16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t="12.7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t="12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t="12.7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t="12.7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t="23.2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  <c r="M351" s="5"/>
    </row>
    <row r="352" spans="1:16" ht="27.7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8.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7.7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12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</row>
    <row r="356" spans="1:13" ht="12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t="30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  <c r="M357" s="5"/>
    </row>
    <row r="358" spans="1:13" ht="12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</row>
    <row r="359" spans="1:13" ht="12.7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t="12.75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</row>
    <row r="361" spans="1:13" ht="12.7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</row>
    <row r="362" spans="1:13" ht="30.7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  <c r="M362" s="5"/>
    </row>
    <row r="363" spans="1:13" ht="25.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24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28.5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7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30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9.75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18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1760210</v>
      </c>
      <c r="J370" s="139">
        <f>SUM(J35+J186)</f>
        <v>1329310</v>
      </c>
      <c r="K370" s="139">
        <f>SUM(K35+K186)</f>
        <v>1177254.3799999999</v>
      </c>
      <c r="L370" s="139">
        <f>SUM(L35+L186)</f>
        <v>1177254.3799999999</v>
      </c>
    </row>
    <row r="371" spans="1:13" ht="23.25" customHeight="1">
      <c r="F371" s="277"/>
      <c r="G371" s="46"/>
      <c r="H371" s="45"/>
      <c r="I371" s="103"/>
      <c r="J371" s="248"/>
      <c r="K371" s="248"/>
      <c r="L371" s="248"/>
    </row>
    <row r="372" spans="1:13" ht="19.5" customHeight="1">
      <c r="A372" s="371" t="s">
        <v>405</v>
      </c>
      <c r="B372" s="371"/>
      <c r="C372" s="371"/>
      <c r="D372" s="371"/>
      <c r="E372" s="371"/>
      <c r="F372" s="371"/>
      <c r="G372" s="371"/>
      <c r="H372" s="280"/>
      <c r="I372" s="104"/>
      <c r="J372" s="270"/>
      <c r="K372" s="372" t="s">
        <v>404</v>
      </c>
      <c r="L372" s="372"/>
    </row>
    <row r="373" spans="1:13" ht="12.75" customHeight="1">
      <c r="I373" s="106"/>
      <c r="K373" s="106"/>
      <c r="L373" s="106"/>
    </row>
    <row r="374" spans="1:13" ht="15.75" customHeight="1">
      <c r="A374" s="350" t="s">
        <v>230</v>
      </c>
      <c r="B374" s="350"/>
      <c r="C374" s="350"/>
      <c r="D374" s="350"/>
      <c r="E374" s="350"/>
      <c r="F374" s="350"/>
      <c r="G374" s="350"/>
      <c r="I374" s="106"/>
      <c r="J374" s="271"/>
      <c r="K374" s="340" t="s">
        <v>231</v>
      </c>
      <c r="L374" s="340"/>
    </row>
    <row r="375" spans="1:13" ht="33.75" customHeight="1">
      <c r="D375" s="351" t="s">
        <v>232</v>
      </c>
      <c r="E375" s="352"/>
      <c r="F375" s="352"/>
      <c r="G375" s="352"/>
      <c r="H375" s="107"/>
      <c r="I375" s="108" t="s">
        <v>228</v>
      </c>
      <c r="K375" s="353" t="s">
        <v>229</v>
      </c>
      <c r="L375" s="353"/>
    </row>
    <row r="376" spans="1:13" ht="11.25" customHeight="1">
      <c r="A376" s="276" t="s">
        <v>279</v>
      </c>
      <c r="B376" s="276"/>
      <c r="C376" s="276"/>
      <c r="D376" s="276"/>
      <c r="E376" s="276"/>
    </row>
    <row r="377" spans="1:13" ht="8.25" customHeight="1">
      <c r="H377" s="24" t="s">
        <v>391</v>
      </c>
    </row>
  </sheetData>
  <mergeCells count="30">
    <mergeCell ref="G30:H30"/>
    <mergeCell ref="G19:K19"/>
    <mergeCell ref="B17:L17"/>
    <mergeCell ref="G20:K20"/>
    <mergeCell ref="E22:K22"/>
    <mergeCell ref="A23:L23"/>
    <mergeCell ref="A28:I28"/>
    <mergeCell ref="A27:I27"/>
    <mergeCell ref="A374:G374"/>
    <mergeCell ref="D375:G375"/>
    <mergeCell ref="K375:L375"/>
    <mergeCell ref="K374:L374"/>
    <mergeCell ref="A32:F33"/>
    <mergeCell ref="G32:G33"/>
    <mergeCell ref="H32:H33"/>
    <mergeCell ref="I32:J32"/>
    <mergeCell ref="K32:K33"/>
    <mergeCell ref="L32:L33"/>
    <mergeCell ref="A34:F34"/>
    <mergeCell ref="A372:G372"/>
    <mergeCell ref="K372:L372"/>
    <mergeCell ref="G15:K15"/>
    <mergeCell ref="G13:K13"/>
    <mergeCell ref="A14:L14"/>
    <mergeCell ref="G16:K16"/>
    <mergeCell ref="I1:L1"/>
    <mergeCell ref="I2:L2"/>
    <mergeCell ref="A8:L8"/>
    <mergeCell ref="A10:L10"/>
    <mergeCell ref="A11:L11"/>
  </mergeCells>
  <pageMargins left="0.25" right="0.25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21A4-A3B1-4B68-9E21-6CCC7C6E87C1}">
  <sheetPr>
    <pageSetUpPr fitToPage="1"/>
  </sheetPr>
  <dimension ref="A2:I30"/>
  <sheetViews>
    <sheetView topLeftCell="A4" workbookViewId="0">
      <selection activeCell="N31" sqref="N31"/>
    </sheetView>
  </sheetViews>
  <sheetFormatPr defaultRowHeight="15"/>
  <cols>
    <col min="1" max="1" width="6.42578125" style="249" customWidth="1"/>
    <col min="2" max="2" width="13.7109375" style="249" customWidth="1"/>
    <col min="3" max="3" width="11.5703125" style="249" customWidth="1"/>
    <col min="4" max="4" width="9.140625" style="249"/>
    <col min="5" max="5" width="7.140625" style="249" customWidth="1"/>
    <col min="6" max="6" width="13.7109375" style="249" customWidth="1"/>
    <col min="7" max="7" width="10" style="249" customWidth="1"/>
    <col min="8" max="8" width="13.5703125" style="249" customWidth="1"/>
    <col min="9" max="9" width="9.140625" style="249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83" t="s">
        <v>238</v>
      </c>
      <c r="B2" s="383"/>
      <c r="C2" s="383"/>
      <c r="D2" s="383"/>
      <c r="E2" s="383"/>
      <c r="F2" s="383"/>
      <c r="G2" s="383"/>
      <c r="H2" s="383"/>
    </row>
    <row r="3" spans="1:9">
      <c r="A3" s="384" t="s">
        <v>239</v>
      </c>
      <c r="B3" s="384"/>
      <c r="C3" s="384"/>
      <c r="D3" s="384"/>
      <c r="E3" s="384"/>
      <c r="F3" s="384"/>
      <c r="G3" s="384"/>
      <c r="H3" s="384"/>
    </row>
    <row r="6" spans="1:9">
      <c r="A6" s="385" t="s">
        <v>240</v>
      </c>
      <c r="B6" s="385"/>
      <c r="C6" s="385"/>
      <c r="D6" s="385"/>
      <c r="E6" s="385"/>
      <c r="F6" s="385"/>
      <c r="G6" s="385"/>
      <c r="H6" s="385"/>
    </row>
    <row r="9" spans="1:9" ht="15.75" customHeight="1">
      <c r="A9" s="386" t="s">
        <v>385</v>
      </c>
      <c r="B9" s="386"/>
      <c r="C9" s="386"/>
      <c r="D9" s="386"/>
      <c r="E9" s="386"/>
      <c r="F9" s="386"/>
      <c r="G9" s="386"/>
      <c r="H9" s="386"/>
      <c r="I9" s="5"/>
    </row>
    <row r="10" spans="1:9">
      <c r="A10" s="286"/>
      <c r="B10" s="286"/>
      <c r="C10" s="286"/>
      <c r="D10" s="145"/>
      <c r="E10" s="286"/>
      <c r="F10" s="286"/>
      <c r="G10" s="286"/>
      <c r="H10" s="286"/>
    </row>
    <row r="11" spans="1:9">
      <c r="A11" s="286"/>
      <c r="B11" s="286"/>
      <c r="C11" s="385" t="s">
        <v>242</v>
      </c>
      <c r="D11" s="385"/>
      <c r="E11" s="385"/>
      <c r="F11" s="385"/>
      <c r="G11" s="286"/>
      <c r="H11" s="286"/>
    </row>
    <row r="12" spans="1:9">
      <c r="A12" s="286"/>
      <c r="B12" s="387" t="s">
        <v>243</v>
      </c>
      <c r="C12" s="387"/>
      <c r="D12" s="387"/>
      <c r="E12" s="387"/>
      <c r="F12" s="387"/>
      <c r="G12" s="387"/>
      <c r="H12" s="286"/>
    </row>
    <row r="13" spans="1:9">
      <c r="A13" s="286"/>
      <c r="B13" s="286"/>
      <c r="C13" s="286"/>
      <c r="D13" s="286"/>
      <c r="E13" s="286"/>
      <c r="F13" s="286"/>
      <c r="G13" s="286"/>
      <c r="H13" s="286"/>
    </row>
    <row r="14" spans="1:9" ht="15" customHeight="1">
      <c r="A14" s="388" t="s">
        <v>244</v>
      </c>
      <c r="B14" s="388"/>
      <c r="C14" s="146">
        <v>45565</v>
      </c>
      <c r="D14" s="147"/>
      <c r="E14" s="147"/>
      <c r="F14" s="147"/>
      <c r="G14" s="147"/>
      <c r="H14" s="147"/>
      <c r="I14" s="5"/>
    </row>
    <row r="15" spans="1:9">
      <c r="A15" s="389" t="s">
        <v>386</v>
      </c>
      <c r="B15" s="389"/>
      <c r="C15" s="389"/>
      <c r="D15" s="389"/>
      <c r="E15" s="389"/>
      <c r="F15" s="389"/>
      <c r="G15" s="389"/>
      <c r="H15" s="389"/>
    </row>
    <row r="16" spans="1:9" ht="28.5">
      <c r="A16" s="335" t="s">
        <v>246</v>
      </c>
      <c r="B16" s="335" t="s">
        <v>247</v>
      </c>
      <c r="C16" s="400" t="s">
        <v>248</v>
      </c>
      <c r="D16" s="401"/>
      <c r="E16" s="402"/>
      <c r="F16" s="335" t="s">
        <v>249</v>
      </c>
      <c r="G16" s="336" t="s">
        <v>250</v>
      </c>
      <c r="H16" s="336" t="s">
        <v>251</v>
      </c>
      <c r="I16" s="5"/>
    </row>
    <row r="17" spans="1:8" ht="15" customHeight="1">
      <c r="A17" s="328">
        <v>1</v>
      </c>
      <c r="B17" s="329" t="s">
        <v>23</v>
      </c>
      <c r="C17" s="398" t="s">
        <v>252</v>
      </c>
      <c r="D17" s="398"/>
      <c r="E17" s="398"/>
      <c r="F17" s="149" t="s">
        <v>7</v>
      </c>
      <c r="G17" s="330" t="s">
        <v>7</v>
      </c>
      <c r="H17" s="331">
        <v>35800</v>
      </c>
    </row>
    <row r="18" spans="1:8" ht="15" customHeight="1">
      <c r="A18" s="328"/>
      <c r="B18" s="329"/>
      <c r="C18" s="399" t="s">
        <v>254</v>
      </c>
      <c r="D18" s="399"/>
      <c r="E18" s="399"/>
      <c r="F18" s="332" t="s">
        <v>7</v>
      </c>
      <c r="G18" s="333" t="s">
        <v>7</v>
      </c>
      <c r="H18" s="334">
        <f>0+H17</f>
        <v>35800</v>
      </c>
    </row>
    <row r="19" spans="1:8" ht="15" customHeight="1">
      <c r="A19" s="328">
        <v>2</v>
      </c>
      <c r="B19" s="329" t="s">
        <v>235</v>
      </c>
      <c r="C19" s="398" t="s">
        <v>252</v>
      </c>
      <c r="D19" s="398"/>
      <c r="E19" s="398"/>
      <c r="F19" s="149" t="s">
        <v>7</v>
      </c>
      <c r="G19" s="330" t="s">
        <v>7</v>
      </c>
      <c r="H19" s="331">
        <v>100993.56</v>
      </c>
    </row>
    <row r="20" spans="1:8" ht="15" customHeight="1">
      <c r="A20" s="328">
        <v>3</v>
      </c>
      <c r="B20" s="329" t="s">
        <v>235</v>
      </c>
      <c r="C20" s="398" t="s">
        <v>387</v>
      </c>
      <c r="D20" s="398"/>
      <c r="E20" s="398"/>
      <c r="F20" s="149" t="s">
        <v>7</v>
      </c>
      <c r="G20" s="330" t="s">
        <v>7</v>
      </c>
      <c r="H20" s="331">
        <v>47959.61</v>
      </c>
    </row>
    <row r="21" spans="1:8" ht="15" customHeight="1">
      <c r="A21" s="328">
        <v>4</v>
      </c>
      <c r="B21" s="329" t="s">
        <v>235</v>
      </c>
      <c r="C21" s="398" t="s">
        <v>388</v>
      </c>
      <c r="D21" s="398"/>
      <c r="E21" s="398"/>
      <c r="F21" s="149" t="s">
        <v>7</v>
      </c>
      <c r="G21" s="330" t="s">
        <v>7</v>
      </c>
      <c r="H21" s="331">
        <v>84175.01</v>
      </c>
    </row>
    <row r="22" spans="1:8" ht="15" customHeight="1">
      <c r="A22" s="328">
        <v>5</v>
      </c>
      <c r="B22" s="329" t="s">
        <v>235</v>
      </c>
      <c r="C22" s="398" t="s">
        <v>389</v>
      </c>
      <c r="D22" s="398"/>
      <c r="E22" s="398"/>
      <c r="F22" s="149" t="s">
        <v>7</v>
      </c>
      <c r="G22" s="330" t="s">
        <v>7</v>
      </c>
      <c r="H22" s="331">
        <v>1235.1099999999999</v>
      </c>
    </row>
    <row r="23" spans="1:8">
      <c r="A23" s="328"/>
      <c r="B23" s="329"/>
      <c r="C23" s="399" t="s">
        <v>254</v>
      </c>
      <c r="D23" s="399"/>
      <c r="E23" s="399"/>
      <c r="F23" s="332" t="s">
        <v>7</v>
      </c>
      <c r="G23" s="333" t="s">
        <v>7</v>
      </c>
      <c r="H23" s="334">
        <f>0+H19+H20+H21</f>
        <v>233128.18</v>
      </c>
    </row>
    <row r="24" spans="1:8">
      <c r="A24" s="286"/>
      <c r="B24" s="286"/>
      <c r="C24" s="396"/>
      <c r="D24" s="396"/>
      <c r="E24" s="396"/>
      <c r="F24" s="286"/>
      <c r="G24" s="286"/>
      <c r="H24" s="286"/>
    </row>
    <row r="25" spans="1:8" ht="33" customHeight="1">
      <c r="A25" s="286"/>
      <c r="B25" s="286"/>
      <c r="C25" s="286"/>
      <c r="D25" s="286"/>
      <c r="E25" s="286"/>
      <c r="F25" s="286"/>
      <c r="G25" s="286"/>
      <c r="H25" s="286"/>
    </row>
    <row r="26" spans="1:8" ht="15" customHeight="1">
      <c r="A26" s="337" t="s">
        <v>405</v>
      </c>
      <c r="B26" s="337"/>
      <c r="C26" s="337"/>
      <c r="D26" s="337"/>
      <c r="E26" s="337"/>
      <c r="F26" s="508" t="s">
        <v>404</v>
      </c>
      <c r="G26" s="508"/>
      <c r="H26" s="508"/>
    </row>
    <row r="28" spans="1:8" ht="27.75" customHeight="1">
      <c r="A28" s="388" t="s">
        <v>230</v>
      </c>
      <c r="B28" s="388"/>
      <c r="C28" s="388"/>
      <c r="D28" s="388"/>
      <c r="E28" s="395" t="s">
        <v>231</v>
      </c>
      <c r="F28" s="395"/>
      <c r="G28" s="395"/>
      <c r="H28" s="395"/>
    </row>
    <row r="29" spans="1:8">
      <c r="E29" s="394" t="s">
        <v>256</v>
      </c>
      <c r="F29" s="394"/>
      <c r="G29" s="394"/>
      <c r="H29" s="394"/>
    </row>
    <row r="30" spans="1:8">
      <c r="A30" s="276" t="s">
        <v>279</v>
      </c>
      <c r="B30" s="276"/>
      <c r="C30" s="276"/>
      <c r="D30" s="276"/>
      <c r="E30" s="276"/>
      <c r="F30" s="250"/>
      <c r="G30" s="24"/>
      <c r="H30" s="24"/>
    </row>
  </sheetData>
  <mergeCells count="21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E28:H28"/>
    <mergeCell ref="C20:E20"/>
    <mergeCell ref="C21:E21"/>
    <mergeCell ref="C22:E22"/>
    <mergeCell ref="C23:E23"/>
    <mergeCell ref="A28:D28"/>
    <mergeCell ref="C24:E24"/>
    <mergeCell ref="F26:H26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A831-48D0-4286-A96F-8B05AB6FFEDA}">
  <sheetPr>
    <pageSetUpPr fitToPage="1"/>
  </sheetPr>
  <dimension ref="A1:L99"/>
  <sheetViews>
    <sheetView topLeftCell="A22" workbookViewId="0">
      <selection activeCell="A94" sqref="A94:H94"/>
    </sheetView>
  </sheetViews>
  <sheetFormatPr defaultRowHeight="15"/>
  <cols>
    <col min="1" max="2" width="1.85546875" style="268" customWidth="1"/>
    <col min="3" max="3" width="1.5703125" style="268" customWidth="1"/>
    <col min="4" max="4" width="2.28515625" style="268" customWidth="1"/>
    <col min="5" max="5" width="2" style="268" customWidth="1"/>
    <col min="6" max="6" width="2.42578125" style="268" customWidth="1"/>
    <col min="7" max="7" width="35.85546875" style="269" customWidth="1"/>
    <col min="8" max="8" width="3.42578125" style="257" customWidth="1"/>
    <col min="9" max="10" width="10.7109375" style="269" customWidth="1"/>
    <col min="11" max="11" width="13.28515625" style="269" customWidth="1"/>
    <col min="12" max="12" width="9.140625" style="255"/>
    <col min="13" max="256" width="9.140625" style="5"/>
    <col min="257" max="258" width="1.85546875" style="5" customWidth="1"/>
    <col min="259" max="259" width="1.5703125" style="5" customWidth="1"/>
    <col min="260" max="260" width="2.28515625" style="5" customWidth="1"/>
    <col min="261" max="261" width="2" style="5" customWidth="1"/>
    <col min="262" max="262" width="2.42578125" style="5" customWidth="1"/>
    <col min="263" max="263" width="35.85546875" style="5" customWidth="1"/>
    <col min="264" max="264" width="3.42578125" style="5" customWidth="1"/>
    <col min="265" max="266" width="10.7109375" style="5" customWidth="1"/>
    <col min="267" max="267" width="13.28515625" style="5" customWidth="1"/>
    <col min="268" max="512" width="9.140625" style="5"/>
    <col min="513" max="514" width="1.85546875" style="5" customWidth="1"/>
    <col min="515" max="515" width="1.5703125" style="5" customWidth="1"/>
    <col min="516" max="516" width="2.28515625" style="5" customWidth="1"/>
    <col min="517" max="517" width="2" style="5" customWidth="1"/>
    <col min="518" max="518" width="2.42578125" style="5" customWidth="1"/>
    <col min="519" max="519" width="35.85546875" style="5" customWidth="1"/>
    <col min="520" max="520" width="3.42578125" style="5" customWidth="1"/>
    <col min="521" max="522" width="10.7109375" style="5" customWidth="1"/>
    <col min="523" max="523" width="13.28515625" style="5" customWidth="1"/>
    <col min="524" max="768" width="9.140625" style="5"/>
    <col min="769" max="770" width="1.85546875" style="5" customWidth="1"/>
    <col min="771" max="771" width="1.5703125" style="5" customWidth="1"/>
    <col min="772" max="772" width="2.28515625" style="5" customWidth="1"/>
    <col min="773" max="773" width="2" style="5" customWidth="1"/>
    <col min="774" max="774" width="2.42578125" style="5" customWidth="1"/>
    <col min="775" max="775" width="35.85546875" style="5" customWidth="1"/>
    <col min="776" max="776" width="3.42578125" style="5" customWidth="1"/>
    <col min="777" max="778" width="10.7109375" style="5" customWidth="1"/>
    <col min="779" max="779" width="13.28515625" style="5" customWidth="1"/>
    <col min="780" max="1024" width="9.140625" style="5"/>
    <col min="1025" max="1026" width="1.85546875" style="5" customWidth="1"/>
    <col min="1027" max="1027" width="1.5703125" style="5" customWidth="1"/>
    <col min="1028" max="1028" width="2.28515625" style="5" customWidth="1"/>
    <col min="1029" max="1029" width="2" style="5" customWidth="1"/>
    <col min="1030" max="1030" width="2.42578125" style="5" customWidth="1"/>
    <col min="1031" max="1031" width="35.85546875" style="5" customWidth="1"/>
    <col min="1032" max="1032" width="3.42578125" style="5" customWidth="1"/>
    <col min="1033" max="1034" width="10.7109375" style="5" customWidth="1"/>
    <col min="1035" max="1035" width="13.28515625" style="5" customWidth="1"/>
    <col min="1036" max="1280" width="9.140625" style="5"/>
    <col min="1281" max="1282" width="1.85546875" style="5" customWidth="1"/>
    <col min="1283" max="1283" width="1.5703125" style="5" customWidth="1"/>
    <col min="1284" max="1284" width="2.28515625" style="5" customWidth="1"/>
    <col min="1285" max="1285" width="2" style="5" customWidth="1"/>
    <col min="1286" max="1286" width="2.42578125" style="5" customWidth="1"/>
    <col min="1287" max="1287" width="35.85546875" style="5" customWidth="1"/>
    <col min="1288" max="1288" width="3.42578125" style="5" customWidth="1"/>
    <col min="1289" max="1290" width="10.7109375" style="5" customWidth="1"/>
    <col min="1291" max="1291" width="13.28515625" style="5" customWidth="1"/>
    <col min="1292" max="1536" width="9.140625" style="5"/>
    <col min="1537" max="1538" width="1.85546875" style="5" customWidth="1"/>
    <col min="1539" max="1539" width="1.5703125" style="5" customWidth="1"/>
    <col min="1540" max="1540" width="2.28515625" style="5" customWidth="1"/>
    <col min="1541" max="1541" width="2" style="5" customWidth="1"/>
    <col min="1542" max="1542" width="2.42578125" style="5" customWidth="1"/>
    <col min="1543" max="1543" width="35.85546875" style="5" customWidth="1"/>
    <col min="1544" max="1544" width="3.42578125" style="5" customWidth="1"/>
    <col min="1545" max="1546" width="10.7109375" style="5" customWidth="1"/>
    <col min="1547" max="1547" width="13.28515625" style="5" customWidth="1"/>
    <col min="1548" max="1792" width="9.140625" style="5"/>
    <col min="1793" max="1794" width="1.85546875" style="5" customWidth="1"/>
    <col min="1795" max="1795" width="1.5703125" style="5" customWidth="1"/>
    <col min="1796" max="1796" width="2.28515625" style="5" customWidth="1"/>
    <col min="1797" max="1797" width="2" style="5" customWidth="1"/>
    <col min="1798" max="1798" width="2.42578125" style="5" customWidth="1"/>
    <col min="1799" max="1799" width="35.85546875" style="5" customWidth="1"/>
    <col min="1800" max="1800" width="3.42578125" style="5" customWidth="1"/>
    <col min="1801" max="1802" width="10.7109375" style="5" customWidth="1"/>
    <col min="1803" max="1803" width="13.28515625" style="5" customWidth="1"/>
    <col min="1804" max="2048" width="9.140625" style="5"/>
    <col min="2049" max="2050" width="1.85546875" style="5" customWidth="1"/>
    <col min="2051" max="2051" width="1.5703125" style="5" customWidth="1"/>
    <col min="2052" max="2052" width="2.28515625" style="5" customWidth="1"/>
    <col min="2053" max="2053" width="2" style="5" customWidth="1"/>
    <col min="2054" max="2054" width="2.42578125" style="5" customWidth="1"/>
    <col min="2055" max="2055" width="35.85546875" style="5" customWidth="1"/>
    <col min="2056" max="2056" width="3.42578125" style="5" customWidth="1"/>
    <col min="2057" max="2058" width="10.7109375" style="5" customWidth="1"/>
    <col min="2059" max="2059" width="13.28515625" style="5" customWidth="1"/>
    <col min="2060" max="2304" width="9.140625" style="5"/>
    <col min="2305" max="2306" width="1.85546875" style="5" customWidth="1"/>
    <col min="2307" max="2307" width="1.5703125" style="5" customWidth="1"/>
    <col min="2308" max="2308" width="2.28515625" style="5" customWidth="1"/>
    <col min="2309" max="2309" width="2" style="5" customWidth="1"/>
    <col min="2310" max="2310" width="2.42578125" style="5" customWidth="1"/>
    <col min="2311" max="2311" width="35.85546875" style="5" customWidth="1"/>
    <col min="2312" max="2312" width="3.42578125" style="5" customWidth="1"/>
    <col min="2313" max="2314" width="10.7109375" style="5" customWidth="1"/>
    <col min="2315" max="2315" width="13.28515625" style="5" customWidth="1"/>
    <col min="2316" max="2560" width="9.140625" style="5"/>
    <col min="2561" max="2562" width="1.85546875" style="5" customWidth="1"/>
    <col min="2563" max="2563" width="1.5703125" style="5" customWidth="1"/>
    <col min="2564" max="2564" width="2.28515625" style="5" customWidth="1"/>
    <col min="2565" max="2565" width="2" style="5" customWidth="1"/>
    <col min="2566" max="2566" width="2.42578125" style="5" customWidth="1"/>
    <col min="2567" max="2567" width="35.85546875" style="5" customWidth="1"/>
    <col min="2568" max="2568" width="3.42578125" style="5" customWidth="1"/>
    <col min="2569" max="2570" width="10.7109375" style="5" customWidth="1"/>
    <col min="2571" max="2571" width="13.28515625" style="5" customWidth="1"/>
    <col min="2572" max="2816" width="9.140625" style="5"/>
    <col min="2817" max="2818" width="1.85546875" style="5" customWidth="1"/>
    <col min="2819" max="2819" width="1.5703125" style="5" customWidth="1"/>
    <col min="2820" max="2820" width="2.28515625" style="5" customWidth="1"/>
    <col min="2821" max="2821" width="2" style="5" customWidth="1"/>
    <col min="2822" max="2822" width="2.42578125" style="5" customWidth="1"/>
    <col min="2823" max="2823" width="35.85546875" style="5" customWidth="1"/>
    <col min="2824" max="2824" width="3.42578125" style="5" customWidth="1"/>
    <col min="2825" max="2826" width="10.7109375" style="5" customWidth="1"/>
    <col min="2827" max="2827" width="13.28515625" style="5" customWidth="1"/>
    <col min="2828" max="3072" width="9.140625" style="5"/>
    <col min="3073" max="3074" width="1.85546875" style="5" customWidth="1"/>
    <col min="3075" max="3075" width="1.5703125" style="5" customWidth="1"/>
    <col min="3076" max="3076" width="2.28515625" style="5" customWidth="1"/>
    <col min="3077" max="3077" width="2" style="5" customWidth="1"/>
    <col min="3078" max="3078" width="2.42578125" style="5" customWidth="1"/>
    <col min="3079" max="3079" width="35.85546875" style="5" customWidth="1"/>
    <col min="3080" max="3080" width="3.42578125" style="5" customWidth="1"/>
    <col min="3081" max="3082" width="10.7109375" style="5" customWidth="1"/>
    <col min="3083" max="3083" width="13.28515625" style="5" customWidth="1"/>
    <col min="3084" max="3328" width="9.140625" style="5"/>
    <col min="3329" max="3330" width="1.85546875" style="5" customWidth="1"/>
    <col min="3331" max="3331" width="1.5703125" style="5" customWidth="1"/>
    <col min="3332" max="3332" width="2.28515625" style="5" customWidth="1"/>
    <col min="3333" max="3333" width="2" style="5" customWidth="1"/>
    <col min="3334" max="3334" width="2.42578125" style="5" customWidth="1"/>
    <col min="3335" max="3335" width="35.85546875" style="5" customWidth="1"/>
    <col min="3336" max="3336" width="3.42578125" style="5" customWidth="1"/>
    <col min="3337" max="3338" width="10.7109375" style="5" customWidth="1"/>
    <col min="3339" max="3339" width="13.28515625" style="5" customWidth="1"/>
    <col min="3340" max="3584" width="9.140625" style="5"/>
    <col min="3585" max="3586" width="1.85546875" style="5" customWidth="1"/>
    <col min="3587" max="3587" width="1.5703125" style="5" customWidth="1"/>
    <col min="3588" max="3588" width="2.28515625" style="5" customWidth="1"/>
    <col min="3589" max="3589" width="2" style="5" customWidth="1"/>
    <col min="3590" max="3590" width="2.42578125" style="5" customWidth="1"/>
    <col min="3591" max="3591" width="35.85546875" style="5" customWidth="1"/>
    <col min="3592" max="3592" width="3.42578125" style="5" customWidth="1"/>
    <col min="3593" max="3594" width="10.7109375" style="5" customWidth="1"/>
    <col min="3595" max="3595" width="13.28515625" style="5" customWidth="1"/>
    <col min="3596" max="3840" width="9.140625" style="5"/>
    <col min="3841" max="3842" width="1.85546875" style="5" customWidth="1"/>
    <col min="3843" max="3843" width="1.5703125" style="5" customWidth="1"/>
    <col min="3844" max="3844" width="2.28515625" style="5" customWidth="1"/>
    <col min="3845" max="3845" width="2" style="5" customWidth="1"/>
    <col min="3846" max="3846" width="2.42578125" style="5" customWidth="1"/>
    <col min="3847" max="3847" width="35.85546875" style="5" customWidth="1"/>
    <col min="3848" max="3848" width="3.42578125" style="5" customWidth="1"/>
    <col min="3849" max="3850" width="10.7109375" style="5" customWidth="1"/>
    <col min="3851" max="3851" width="13.28515625" style="5" customWidth="1"/>
    <col min="3852" max="4096" width="9.140625" style="5"/>
    <col min="4097" max="4098" width="1.85546875" style="5" customWidth="1"/>
    <col min="4099" max="4099" width="1.5703125" style="5" customWidth="1"/>
    <col min="4100" max="4100" width="2.28515625" style="5" customWidth="1"/>
    <col min="4101" max="4101" width="2" style="5" customWidth="1"/>
    <col min="4102" max="4102" width="2.42578125" style="5" customWidth="1"/>
    <col min="4103" max="4103" width="35.85546875" style="5" customWidth="1"/>
    <col min="4104" max="4104" width="3.42578125" style="5" customWidth="1"/>
    <col min="4105" max="4106" width="10.7109375" style="5" customWidth="1"/>
    <col min="4107" max="4107" width="13.28515625" style="5" customWidth="1"/>
    <col min="4108" max="4352" width="9.140625" style="5"/>
    <col min="4353" max="4354" width="1.85546875" style="5" customWidth="1"/>
    <col min="4355" max="4355" width="1.5703125" style="5" customWidth="1"/>
    <col min="4356" max="4356" width="2.28515625" style="5" customWidth="1"/>
    <col min="4357" max="4357" width="2" style="5" customWidth="1"/>
    <col min="4358" max="4358" width="2.42578125" style="5" customWidth="1"/>
    <col min="4359" max="4359" width="35.85546875" style="5" customWidth="1"/>
    <col min="4360" max="4360" width="3.42578125" style="5" customWidth="1"/>
    <col min="4361" max="4362" width="10.7109375" style="5" customWidth="1"/>
    <col min="4363" max="4363" width="13.28515625" style="5" customWidth="1"/>
    <col min="4364" max="4608" width="9.140625" style="5"/>
    <col min="4609" max="4610" width="1.85546875" style="5" customWidth="1"/>
    <col min="4611" max="4611" width="1.5703125" style="5" customWidth="1"/>
    <col min="4612" max="4612" width="2.28515625" style="5" customWidth="1"/>
    <col min="4613" max="4613" width="2" style="5" customWidth="1"/>
    <col min="4614" max="4614" width="2.42578125" style="5" customWidth="1"/>
    <col min="4615" max="4615" width="35.85546875" style="5" customWidth="1"/>
    <col min="4616" max="4616" width="3.42578125" style="5" customWidth="1"/>
    <col min="4617" max="4618" width="10.7109375" style="5" customWidth="1"/>
    <col min="4619" max="4619" width="13.28515625" style="5" customWidth="1"/>
    <col min="4620" max="4864" width="9.140625" style="5"/>
    <col min="4865" max="4866" width="1.85546875" style="5" customWidth="1"/>
    <col min="4867" max="4867" width="1.5703125" style="5" customWidth="1"/>
    <col min="4868" max="4868" width="2.28515625" style="5" customWidth="1"/>
    <col min="4869" max="4869" width="2" style="5" customWidth="1"/>
    <col min="4870" max="4870" width="2.42578125" style="5" customWidth="1"/>
    <col min="4871" max="4871" width="35.85546875" style="5" customWidth="1"/>
    <col min="4872" max="4872" width="3.42578125" style="5" customWidth="1"/>
    <col min="4873" max="4874" width="10.7109375" style="5" customWidth="1"/>
    <col min="4875" max="4875" width="13.28515625" style="5" customWidth="1"/>
    <col min="4876" max="5120" width="9.140625" style="5"/>
    <col min="5121" max="5122" width="1.85546875" style="5" customWidth="1"/>
    <col min="5123" max="5123" width="1.5703125" style="5" customWidth="1"/>
    <col min="5124" max="5124" width="2.28515625" style="5" customWidth="1"/>
    <col min="5125" max="5125" width="2" style="5" customWidth="1"/>
    <col min="5126" max="5126" width="2.42578125" style="5" customWidth="1"/>
    <col min="5127" max="5127" width="35.85546875" style="5" customWidth="1"/>
    <col min="5128" max="5128" width="3.42578125" style="5" customWidth="1"/>
    <col min="5129" max="5130" width="10.7109375" style="5" customWidth="1"/>
    <col min="5131" max="5131" width="13.28515625" style="5" customWidth="1"/>
    <col min="5132" max="5376" width="9.140625" style="5"/>
    <col min="5377" max="5378" width="1.85546875" style="5" customWidth="1"/>
    <col min="5379" max="5379" width="1.5703125" style="5" customWidth="1"/>
    <col min="5380" max="5380" width="2.28515625" style="5" customWidth="1"/>
    <col min="5381" max="5381" width="2" style="5" customWidth="1"/>
    <col min="5382" max="5382" width="2.42578125" style="5" customWidth="1"/>
    <col min="5383" max="5383" width="35.85546875" style="5" customWidth="1"/>
    <col min="5384" max="5384" width="3.42578125" style="5" customWidth="1"/>
    <col min="5385" max="5386" width="10.7109375" style="5" customWidth="1"/>
    <col min="5387" max="5387" width="13.28515625" style="5" customWidth="1"/>
    <col min="5388" max="5632" width="9.140625" style="5"/>
    <col min="5633" max="5634" width="1.85546875" style="5" customWidth="1"/>
    <col min="5635" max="5635" width="1.5703125" style="5" customWidth="1"/>
    <col min="5636" max="5636" width="2.28515625" style="5" customWidth="1"/>
    <col min="5637" max="5637" width="2" style="5" customWidth="1"/>
    <col min="5638" max="5638" width="2.42578125" style="5" customWidth="1"/>
    <col min="5639" max="5639" width="35.85546875" style="5" customWidth="1"/>
    <col min="5640" max="5640" width="3.42578125" style="5" customWidth="1"/>
    <col min="5641" max="5642" width="10.7109375" style="5" customWidth="1"/>
    <col min="5643" max="5643" width="13.28515625" style="5" customWidth="1"/>
    <col min="5644" max="5888" width="9.140625" style="5"/>
    <col min="5889" max="5890" width="1.85546875" style="5" customWidth="1"/>
    <col min="5891" max="5891" width="1.5703125" style="5" customWidth="1"/>
    <col min="5892" max="5892" width="2.28515625" style="5" customWidth="1"/>
    <col min="5893" max="5893" width="2" style="5" customWidth="1"/>
    <col min="5894" max="5894" width="2.42578125" style="5" customWidth="1"/>
    <col min="5895" max="5895" width="35.85546875" style="5" customWidth="1"/>
    <col min="5896" max="5896" width="3.42578125" style="5" customWidth="1"/>
    <col min="5897" max="5898" width="10.7109375" style="5" customWidth="1"/>
    <col min="5899" max="5899" width="13.28515625" style="5" customWidth="1"/>
    <col min="5900" max="6144" width="9.140625" style="5"/>
    <col min="6145" max="6146" width="1.85546875" style="5" customWidth="1"/>
    <col min="6147" max="6147" width="1.5703125" style="5" customWidth="1"/>
    <col min="6148" max="6148" width="2.28515625" style="5" customWidth="1"/>
    <col min="6149" max="6149" width="2" style="5" customWidth="1"/>
    <col min="6150" max="6150" width="2.42578125" style="5" customWidth="1"/>
    <col min="6151" max="6151" width="35.85546875" style="5" customWidth="1"/>
    <col min="6152" max="6152" width="3.42578125" style="5" customWidth="1"/>
    <col min="6153" max="6154" width="10.7109375" style="5" customWidth="1"/>
    <col min="6155" max="6155" width="13.28515625" style="5" customWidth="1"/>
    <col min="6156" max="6400" width="9.140625" style="5"/>
    <col min="6401" max="6402" width="1.85546875" style="5" customWidth="1"/>
    <col min="6403" max="6403" width="1.5703125" style="5" customWidth="1"/>
    <col min="6404" max="6404" width="2.28515625" style="5" customWidth="1"/>
    <col min="6405" max="6405" width="2" style="5" customWidth="1"/>
    <col min="6406" max="6406" width="2.42578125" style="5" customWidth="1"/>
    <col min="6407" max="6407" width="35.85546875" style="5" customWidth="1"/>
    <col min="6408" max="6408" width="3.42578125" style="5" customWidth="1"/>
    <col min="6409" max="6410" width="10.7109375" style="5" customWidth="1"/>
    <col min="6411" max="6411" width="13.28515625" style="5" customWidth="1"/>
    <col min="6412" max="6656" width="9.140625" style="5"/>
    <col min="6657" max="6658" width="1.85546875" style="5" customWidth="1"/>
    <col min="6659" max="6659" width="1.5703125" style="5" customWidth="1"/>
    <col min="6660" max="6660" width="2.28515625" style="5" customWidth="1"/>
    <col min="6661" max="6661" width="2" style="5" customWidth="1"/>
    <col min="6662" max="6662" width="2.42578125" style="5" customWidth="1"/>
    <col min="6663" max="6663" width="35.85546875" style="5" customWidth="1"/>
    <col min="6664" max="6664" width="3.42578125" style="5" customWidth="1"/>
    <col min="6665" max="6666" width="10.7109375" style="5" customWidth="1"/>
    <col min="6667" max="6667" width="13.28515625" style="5" customWidth="1"/>
    <col min="6668" max="6912" width="9.140625" style="5"/>
    <col min="6913" max="6914" width="1.85546875" style="5" customWidth="1"/>
    <col min="6915" max="6915" width="1.5703125" style="5" customWidth="1"/>
    <col min="6916" max="6916" width="2.28515625" style="5" customWidth="1"/>
    <col min="6917" max="6917" width="2" style="5" customWidth="1"/>
    <col min="6918" max="6918" width="2.42578125" style="5" customWidth="1"/>
    <col min="6919" max="6919" width="35.85546875" style="5" customWidth="1"/>
    <col min="6920" max="6920" width="3.42578125" style="5" customWidth="1"/>
    <col min="6921" max="6922" width="10.7109375" style="5" customWidth="1"/>
    <col min="6923" max="6923" width="13.28515625" style="5" customWidth="1"/>
    <col min="6924" max="7168" width="9.140625" style="5"/>
    <col min="7169" max="7170" width="1.85546875" style="5" customWidth="1"/>
    <col min="7171" max="7171" width="1.5703125" style="5" customWidth="1"/>
    <col min="7172" max="7172" width="2.28515625" style="5" customWidth="1"/>
    <col min="7173" max="7173" width="2" style="5" customWidth="1"/>
    <col min="7174" max="7174" width="2.42578125" style="5" customWidth="1"/>
    <col min="7175" max="7175" width="35.85546875" style="5" customWidth="1"/>
    <col min="7176" max="7176" width="3.42578125" style="5" customWidth="1"/>
    <col min="7177" max="7178" width="10.7109375" style="5" customWidth="1"/>
    <col min="7179" max="7179" width="13.28515625" style="5" customWidth="1"/>
    <col min="7180" max="7424" width="9.140625" style="5"/>
    <col min="7425" max="7426" width="1.85546875" style="5" customWidth="1"/>
    <col min="7427" max="7427" width="1.5703125" style="5" customWidth="1"/>
    <col min="7428" max="7428" width="2.28515625" style="5" customWidth="1"/>
    <col min="7429" max="7429" width="2" style="5" customWidth="1"/>
    <col min="7430" max="7430" width="2.42578125" style="5" customWidth="1"/>
    <col min="7431" max="7431" width="35.85546875" style="5" customWidth="1"/>
    <col min="7432" max="7432" width="3.42578125" style="5" customWidth="1"/>
    <col min="7433" max="7434" width="10.7109375" style="5" customWidth="1"/>
    <col min="7435" max="7435" width="13.28515625" style="5" customWidth="1"/>
    <col min="7436" max="7680" width="9.140625" style="5"/>
    <col min="7681" max="7682" width="1.85546875" style="5" customWidth="1"/>
    <col min="7683" max="7683" width="1.5703125" style="5" customWidth="1"/>
    <col min="7684" max="7684" width="2.28515625" style="5" customWidth="1"/>
    <col min="7685" max="7685" width="2" style="5" customWidth="1"/>
    <col min="7686" max="7686" width="2.42578125" style="5" customWidth="1"/>
    <col min="7687" max="7687" width="35.85546875" style="5" customWidth="1"/>
    <col min="7688" max="7688" width="3.42578125" style="5" customWidth="1"/>
    <col min="7689" max="7690" width="10.7109375" style="5" customWidth="1"/>
    <col min="7691" max="7691" width="13.28515625" style="5" customWidth="1"/>
    <col min="7692" max="7936" width="9.140625" style="5"/>
    <col min="7937" max="7938" width="1.85546875" style="5" customWidth="1"/>
    <col min="7939" max="7939" width="1.5703125" style="5" customWidth="1"/>
    <col min="7940" max="7940" width="2.28515625" style="5" customWidth="1"/>
    <col min="7941" max="7941" width="2" style="5" customWidth="1"/>
    <col min="7942" max="7942" width="2.42578125" style="5" customWidth="1"/>
    <col min="7943" max="7943" width="35.85546875" style="5" customWidth="1"/>
    <col min="7944" max="7944" width="3.42578125" style="5" customWidth="1"/>
    <col min="7945" max="7946" width="10.7109375" style="5" customWidth="1"/>
    <col min="7947" max="7947" width="13.28515625" style="5" customWidth="1"/>
    <col min="7948" max="8192" width="9.140625" style="5"/>
    <col min="8193" max="8194" width="1.85546875" style="5" customWidth="1"/>
    <col min="8195" max="8195" width="1.5703125" style="5" customWidth="1"/>
    <col min="8196" max="8196" width="2.28515625" style="5" customWidth="1"/>
    <col min="8197" max="8197" width="2" style="5" customWidth="1"/>
    <col min="8198" max="8198" width="2.42578125" style="5" customWidth="1"/>
    <col min="8199" max="8199" width="35.85546875" style="5" customWidth="1"/>
    <col min="8200" max="8200" width="3.42578125" style="5" customWidth="1"/>
    <col min="8201" max="8202" width="10.7109375" style="5" customWidth="1"/>
    <col min="8203" max="8203" width="13.28515625" style="5" customWidth="1"/>
    <col min="8204" max="8448" width="9.140625" style="5"/>
    <col min="8449" max="8450" width="1.85546875" style="5" customWidth="1"/>
    <col min="8451" max="8451" width="1.5703125" style="5" customWidth="1"/>
    <col min="8452" max="8452" width="2.28515625" style="5" customWidth="1"/>
    <col min="8453" max="8453" width="2" style="5" customWidth="1"/>
    <col min="8454" max="8454" width="2.42578125" style="5" customWidth="1"/>
    <col min="8455" max="8455" width="35.85546875" style="5" customWidth="1"/>
    <col min="8456" max="8456" width="3.42578125" style="5" customWidth="1"/>
    <col min="8457" max="8458" width="10.7109375" style="5" customWidth="1"/>
    <col min="8459" max="8459" width="13.28515625" style="5" customWidth="1"/>
    <col min="8460" max="8704" width="9.140625" style="5"/>
    <col min="8705" max="8706" width="1.85546875" style="5" customWidth="1"/>
    <col min="8707" max="8707" width="1.5703125" style="5" customWidth="1"/>
    <col min="8708" max="8708" width="2.28515625" style="5" customWidth="1"/>
    <col min="8709" max="8709" width="2" style="5" customWidth="1"/>
    <col min="8710" max="8710" width="2.42578125" style="5" customWidth="1"/>
    <col min="8711" max="8711" width="35.85546875" style="5" customWidth="1"/>
    <col min="8712" max="8712" width="3.42578125" style="5" customWidth="1"/>
    <col min="8713" max="8714" width="10.7109375" style="5" customWidth="1"/>
    <col min="8715" max="8715" width="13.28515625" style="5" customWidth="1"/>
    <col min="8716" max="8960" width="9.140625" style="5"/>
    <col min="8961" max="8962" width="1.85546875" style="5" customWidth="1"/>
    <col min="8963" max="8963" width="1.5703125" style="5" customWidth="1"/>
    <col min="8964" max="8964" width="2.28515625" style="5" customWidth="1"/>
    <col min="8965" max="8965" width="2" style="5" customWidth="1"/>
    <col min="8966" max="8966" width="2.42578125" style="5" customWidth="1"/>
    <col min="8967" max="8967" width="35.85546875" style="5" customWidth="1"/>
    <col min="8968" max="8968" width="3.42578125" style="5" customWidth="1"/>
    <col min="8969" max="8970" width="10.7109375" style="5" customWidth="1"/>
    <col min="8971" max="8971" width="13.28515625" style="5" customWidth="1"/>
    <col min="8972" max="9216" width="9.140625" style="5"/>
    <col min="9217" max="9218" width="1.85546875" style="5" customWidth="1"/>
    <col min="9219" max="9219" width="1.5703125" style="5" customWidth="1"/>
    <col min="9220" max="9220" width="2.28515625" style="5" customWidth="1"/>
    <col min="9221" max="9221" width="2" style="5" customWidth="1"/>
    <col min="9222" max="9222" width="2.42578125" style="5" customWidth="1"/>
    <col min="9223" max="9223" width="35.85546875" style="5" customWidth="1"/>
    <col min="9224" max="9224" width="3.42578125" style="5" customWidth="1"/>
    <col min="9225" max="9226" width="10.7109375" style="5" customWidth="1"/>
    <col min="9227" max="9227" width="13.28515625" style="5" customWidth="1"/>
    <col min="9228" max="9472" width="9.140625" style="5"/>
    <col min="9473" max="9474" width="1.85546875" style="5" customWidth="1"/>
    <col min="9475" max="9475" width="1.5703125" style="5" customWidth="1"/>
    <col min="9476" max="9476" width="2.28515625" style="5" customWidth="1"/>
    <col min="9477" max="9477" width="2" style="5" customWidth="1"/>
    <col min="9478" max="9478" width="2.42578125" style="5" customWidth="1"/>
    <col min="9479" max="9479" width="35.85546875" style="5" customWidth="1"/>
    <col min="9480" max="9480" width="3.42578125" style="5" customWidth="1"/>
    <col min="9481" max="9482" width="10.7109375" style="5" customWidth="1"/>
    <col min="9483" max="9483" width="13.28515625" style="5" customWidth="1"/>
    <col min="9484" max="9728" width="9.140625" style="5"/>
    <col min="9729" max="9730" width="1.85546875" style="5" customWidth="1"/>
    <col min="9731" max="9731" width="1.5703125" style="5" customWidth="1"/>
    <col min="9732" max="9732" width="2.28515625" style="5" customWidth="1"/>
    <col min="9733" max="9733" width="2" style="5" customWidth="1"/>
    <col min="9734" max="9734" width="2.42578125" style="5" customWidth="1"/>
    <col min="9735" max="9735" width="35.85546875" style="5" customWidth="1"/>
    <col min="9736" max="9736" width="3.42578125" style="5" customWidth="1"/>
    <col min="9737" max="9738" width="10.7109375" style="5" customWidth="1"/>
    <col min="9739" max="9739" width="13.28515625" style="5" customWidth="1"/>
    <col min="9740" max="9984" width="9.140625" style="5"/>
    <col min="9985" max="9986" width="1.85546875" style="5" customWidth="1"/>
    <col min="9987" max="9987" width="1.5703125" style="5" customWidth="1"/>
    <col min="9988" max="9988" width="2.28515625" style="5" customWidth="1"/>
    <col min="9989" max="9989" width="2" style="5" customWidth="1"/>
    <col min="9990" max="9990" width="2.42578125" style="5" customWidth="1"/>
    <col min="9991" max="9991" width="35.85546875" style="5" customWidth="1"/>
    <col min="9992" max="9992" width="3.42578125" style="5" customWidth="1"/>
    <col min="9993" max="9994" width="10.7109375" style="5" customWidth="1"/>
    <col min="9995" max="9995" width="13.28515625" style="5" customWidth="1"/>
    <col min="9996" max="10240" width="9.140625" style="5"/>
    <col min="10241" max="10242" width="1.85546875" style="5" customWidth="1"/>
    <col min="10243" max="10243" width="1.5703125" style="5" customWidth="1"/>
    <col min="10244" max="10244" width="2.28515625" style="5" customWidth="1"/>
    <col min="10245" max="10245" width="2" style="5" customWidth="1"/>
    <col min="10246" max="10246" width="2.42578125" style="5" customWidth="1"/>
    <col min="10247" max="10247" width="35.85546875" style="5" customWidth="1"/>
    <col min="10248" max="10248" width="3.42578125" style="5" customWidth="1"/>
    <col min="10249" max="10250" width="10.7109375" style="5" customWidth="1"/>
    <col min="10251" max="10251" width="13.28515625" style="5" customWidth="1"/>
    <col min="10252" max="10496" width="9.140625" style="5"/>
    <col min="10497" max="10498" width="1.85546875" style="5" customWidth="1"/>
    <col min="10499" max="10499" width="1.5703125" style="5" customWidth="1"/>
    <col min="10500" max="10500" width="2.28515625" style="5" customWidth="1"/>
    <col min="10501" max="10501" width="2" style="5" customWidth="1"/>
    <col min="10502" max="10502" width="2.42578125" style="5" customWidth="1"/>
    <col min="10503" max="10503" width="35.85546875" style="5" customWidth="1"/>
    <col min="10504" max="10504" width="3.42578125" style="5" customWidth="1"/>
    <col min="10505" max="10506" width="10.7109375" style="5" customWidth="1"/>
    <col min="10507" max="10507" width="13.28515625" style="5" customWidth="1"/>
    <col min="10508" max="10752" width="9.140625" style="5"/>
    <col min="10753" max="10754" width="1.85546875" style="5" customWidth="1"/>
    <col min="10755" max="10755" width="1.5703125" style="5" customWidth="1"/>
    <col min="10756" max="10756" width="2.28515625" style="5" customWidth="1"/>
    <col min="10757" max="10757" width="2" style="5" customWidth="1"/>
    <col min="10758" max="10758" width="2.42578125" style="5" customWidth="1"/>
    <col min="10759" max="10759" width="35.85546875" style="5" customWidth="1"/>
    <col min="10760" max="10760" width="3.42578125" style="5" customWidth="1"/>
    <col min="10761" max="10762" width="10.7109375" style="5" customWidth="1"/>
    <col min="10763" max="10763" width="13.28515625" style="5" customWidth="1"/>
    <col min="10764" max="11008" width="9.140625" style="5"/>
    <col min="11009" max="11010" width="1.85546875" style="5" customWidth="1"/>
    <col min="11011" max="11011" width="1.5703125" style="5" customWidth="1"/>
    <col min="11012" max="11012" width="2.28515625" style="5" customWidth="1"/>
    <col min="11013" max="11013" width="2" style="5" customWidth="1"/>
    <col min="11014" max="11014" width="2.42578125" style="5" customWidth="1"/>
    <col min="11015" max="11015" width="35.85546875" style="5" customWidth="1"/>
    <col min="11016" max="11016" width="3.42578125" style="5" customWidth="1"/>
    <col min="11017" max="11018" width="10.7109375" style="5" customWidth="1"/>
    <col min="11019" max="11019" width="13.28515625" style="5" customWidth="1"/>
    <col min="11020" max="11264" width="9.140625" style="5"/>
    <col min="11265" max="11266" width="1.85546875" style="5" customWidth="1"/>
    <col min="11267" max="11267" width="1.5703125" style="5" customWidth="1"/>
    <col min="11268" max="11268" width="2.28515625" style="5" customWidth="1"/>
    <col min="11269" max="11269" width="2" style="5" customWidth="1"/>
    <col min="11270" max="11270" width="2.42578125" style="5" customWidth="1"/>
    <col min="11271" max="11271" width="35.85546875" style="5" customWidth="1"/>
    <col min="11272" max="11272" width="3.42578125" style="5" customWidth="1"/>
    <col min="11273" max="11274" width="10.7109375" style="5" customWidth="1"/>
    <col min="11275" max="11275" width="13.28515625" style="5" customWidth="1"/>
    <col min="11276" max="11520" width="9.140625" style="5"/>
    <col min="11521" max="11522" width="1.85546875" style="5" customWidth="1"/>
    <col min="11523" max="11523" width="1.5703125" style="5" customWidth="1"/>
    <col min="11524" max="11524" width="2.28515625" style="5" customWidth="1"/>
    <col min="11525" max="11525" width="2" style="5" customWidth="1"/>
    <col min="11526" max="11526" width="2.42578125" style="5" customWidth="1"/>
    <col min="11527" max="11527" width="35.85546875" style="5" customWidth="1"/>
    <col min="11528" max="11528" width="3.42578125" style="5" customWidth="1"/>
    <col min="11529" max="11530" width="10.7109375" style="5" customWidth="1"/>
    <col min="11531" max="11531" width="13.28515625" style="5" customWidth="1"/>
    <col min="11532" max="11776" width="9.140625" style="5"/>
    <col min="11777" max="11778" width="1.85546875" style="5" customWidth="1"/>
    <col min="11779" max="11779" width="1.5703125" style="5" customWidth="1"/>
    <col min="11780" max="11780" width="2.28515625" style="5" customWidth="1"/>
    <col min="11781" max="11781" width="2" style="5" customWidth="1"/>
    <col min="11782" max="11782" width="2.42578125" style="5" customWidth="1"/>
    <col min="11783" max="11783" width="35.85546875" style="5" customWidth="1"/>
    <col min="11784" max="11784" width="3.42578125" style="5" customWidth="1"/>
    <col min="11785" max="11786" width="10.7109375" style="5" customWidth="1"/>
    <col min="11787" max="11787" width="13.28515625" style="5" customWidth="1"/>
    <col min="11788" max="12032" width="9.140625" style="5"/>
    <col min="12033" max="12034" width="1.85546875" style="5" customWidth="1"/>
    <col min="12035" max="12035" width="1.5703125" style="5" customWidth="1"/>
    <col min="12036" max="12036" width="2.28515625" style="5" customWidth="1"/>
    <col min="12037" max="12037" width="2" style="5" customWidth="1"/>
    <col min="12038" max="12038" width="2.42578125" style="5" customWidth="1"/>
    <col min="12039" max="12039" width="35.85546875" style="5" customWidth="1"/>
    <col min="12040" max="12040" width="3.42578125" style="5" customWidth="1"/>
    <col min="12041" max="12042" width="10.7109375" style="5" customWidth="1"/>
    <col min="12043" max="12043" width="13.28515625" style="5" customWidth="1"/>
    <col min="12044" max="12288" width="9.140625" style="5"/>
    <col min="12289" max="12290" width="1.85546875" style="5" customWidth="1"/>
    <col min="12291" max="12291" width="1.5703125" style="5" customWidth="1"/>
    <col min="12292" max="12292" width="2.28515625" style="5" customWidth="1"/>
    <col min="12293" max="12293" width="2" style="5" customWidth="1"/>
    <col min="12294" max="12294" width="2.42578125" style="5" customWidth="1"/>
    <col min="12295" max="12295" width="35.85546875" style="5" customWidth="1"/>
    <col min="12296" max="12296" width="3.42578125" style="5" customWidth="1"/>
    <col min="12297" max="12298" width="10.7109375" style="5" customWidth="1"/>
    <col min="12299" max="12299" width="13.28515625" style="5" customWidth="1"/>
    <col min="12300" max="12544" width="9.140625" style="5"/>
    <col min="12545" max="12546" width="1.85546875" style="5" customWidth="1"/>
    <col min="12547" max="12547" width="1.5703125" style="5" customWidth="1"/>
    <col min="12548" max="12548" width="2.28515625" style="5" customWidth="1"/>
    <col min="12549" max="12549" width="2" style="5" customWidth="1"/>
    <col min="12550" max="12550" width="2.42578125" style="5" customWidth="1"/>
    <col min="12551" max="12551" width="35.85546875" style="5" customWidth="1"/>
    <col min="12552" max="12552" width="3.42578125" style="5" customWidth="1"/>
    <col min="12553" max="12554" width="10.7109375" style="5" customWidth="1"/>
    <col min="12555" max="12555" width="13.28515625" style="5" customWidth="1"/>
    <col min="12556" max="12800" width="9.140625" style="5"/>
    <col min="12801" max="12802" width="1.85546875" style="5" customWidth="1"/>
    <col min="12803" max="12803" width="1.5703125" style="5" customWidth="1"/>
    <col min="12804" max="12804" width="2.28515625" style="5" customWidth="1"/>
    <col min="12805" max="12805" width="2" style="5" customWidth="1"/>
    <col min="12806" max="12806" width="2.42578125" style="5" customWidth="1"/>
    <col min="12807" max="12807" width="35.85546875" style="5" customWidth="1"/>
    <col min="12808" max="12808" width="3.42578125" style="5" customWidth="1"/>
    <col min="12809" max="12810" width="10.7109375" style="5" customWidth="1"/>
    <col min="12811" max="12811" width="13.28515625" style="5" customWidth="1"/>
    <col min="12812" max="13056" width="9.140625" style="5"/>
    <col min="13057" max="13058" width="1.85546875" style="5" customWidth="1"/>
    <col min="13059" max="13059" width="1.5703125" style="5" customWidth="1"/>
    <col min="13060" max="13060" width="2.28515625" style="5" customWidth="1"/>
    <col min="13061" max="13061" width="2" style="5" customWidth="1"/>
    <col min="13062" max="13062" width="2.42578125" style="5" customWidth="1"/>
    <col min="13063" max="13063" width="35.85546875" style="5" customWidth="1"/>
    <col min="13064" max="13064" width="3.42578125" style="5" customWidth="1"/>
    <col min="13065" max="13066" width="10.7109375" style="5" customWidth="1"/>
    <col min="13067" max="13067" width="13.28515625" style="5" customWidth="1"/>
    <col min="13068" max="13312" width="9.140625" style="5"/>
    <col min="13313" max="13314" width="1.85546875" style="5" customWidth="1"/>
    <col min="13315" max="13315" width="1.5703125" style="5" customWidth="1"/>
    <col min="13316" max="13316" width="2.28515625" style="5" customWidth="1"/>
    <col min="13317" max="13317" width="2" style="5" customWidth="1"/>
    <col min="13318" max="13318" width="2.42578125" style="5" customWidth="1"/>
    <col min="13319" max="13319" width="35.85546875" style="5" customWidth="1"/>
    <col min="13320" max="13320" width="3.42578125" style="5" customWidth="1"/>
    <col min="13321" max="13322" width="10.7109375" style="5" customWidth="1"/>
    <col min="13323" max="13323" width="13.28515625" style="5" customWidth="1"/>
    <col min="13324" max="13568" width="9.140625" style="5"/>
    <col min="13569" max="13570" width="1.85546875" style="5" customWidth="1"/>
    <col min="13571" max="13571" width="1.5703125" style="5" customWidth="1"/>
    <col min="13572" max="13572" width="2.28515625" style="5" customWidth="1"/>
    <col min="13573" max="13573" width="2" style="5" customWidth="1"/>
    <col min="13574" max="13574" width="2.42578125" style="5" customWidth="1"/>
    <col min="13575" max="13575" width="35.85546875" style="5" customWidth="1"/>
    <col min="13576" max="13576" width="3.42578125" style="5" customWidth="1"/>
    <col min="13577" max="13578" width="10.7109375" style="5" customWidth="1"/>
    <col min="13579" max="13579" width="13.28515625" style="5" customWidth="1"/>
    <col min="13580" max="13824" width="9.140625" style="5"/>
    <col min="13825" max="13826" width="1.85546875" style="5" customWidth="1"/>
    <col min="13827" max="13827" width="1.5703125" style="5" customWidth="1"/>
    <col min="13828" max="13828" width="2.28515625" style="5" customWidth="1"/>
    <col min="13829" max="13829" width="2" style="5" customWidth="1"/>
    <col min="13830" max="13830" width="2.42578125" style="5" customWidth="1"/>
    <col min="13831" max="13831" width="35.85546875" style="5" customWidth="1"/>
    <col min="13832" max="13832" width="3.42578125" style="5" customWidth="1"/>
    <col min="13833" max="13834" width="10.7109375" style="5" customWidth="1"/>
    <col min="13835" max="13835" width="13.28515625" style="5" customWidth="1"/>
    <col min="13836" max="14080" width="9.140625" style="5"/>
    <col min="14081" max="14082" width="1.85546875" style="5" customWidth="1"/>
    <col min="14083" max="14083" width="1.5703125" style="5" customWidth="1"/>
    <col min="14084" max="14084" width="2.28515625" style="5" customWidth="1"/>
    <col min="14085" max="14085" width="2" style="5" customWidth="1"/>
    <col min="14086" max="14086" width="2.42578125" style="5" customWidth="1"/>
    <col min="14087" max="14087" width="35.85546875" style="5" customWidth="1"/>
    <col min="14088" max="14088" width="3.42578125" style="5" customWidth="1"/>
    <col min="14089" max="14090" width="10.7109375" style="5" customWidth="1"/>
    <col min="14091" max="14091" width="13.28515625" style="5" customWidth="1"/>
    <col min="14092" max="14336" width="9.140625" style="5"/>
    <col min="14337" max="14338" width="1.85546875" style="5" customWidth="1"/>
    <col min="14339" max="14339" width="1.5703125" style="5" customWidth="1"/>
    <col min="14340" max="14340" width="2.28515625" style="5" customWidth="1"/>
    <col min="14341" max="14341" width="2" style="5" customWidth="1"/>
    <col min="14342" max="14342" width="2.42578125" style="5" customWidth="1"/>
    <col min="14343" max="14343" width="35.85546875" style="5" customWidth="1"/>
    <col min="14344" max="14344" width="3.42578125" style="5" customWidth="1"/>
    <col min="14345" max="14346" width="10.7109375" style="5" customWidth="1"/>
    <col min="14347" max="14347" width="13.28515625" style="5" customWidth="1"/>
    <col min="14348" max="14592" width="9.140625" style="5"/>
    <col min="14593" max="14594" width="1.85546875" style="5" customWidth="1"/>
    <col min="14595" max="14595" width="1.5703125" style="5" customWidth="1"/>
    <col min="14596" max="14596" width="2.28515625" style="5" customWidth="1"/>
    <col min="14597" max="14597" width="2" style="5" customWidth="1"/>
    <col min="14598" max="14598" width="2.42578125" style="5" customWidth="1"/>
    <col min="14599" max="14599" width="35.85546875" style="5" customWidth="1"/>
    <col min="14600" max="14600" width="3.42578125" style="5" customWidth="1"/>
    <col min="14601" max="14602" width="10.7109375" style="5" customWidth="1"/>
    <col min="14603" max="14603" width="13.28515625" style="5" customWidth="1"/>
    <col min="14604" max="14848" width="9.140625" style="5"/>
    <col min="14849" max="14850" width="1.85546875" style="5" customWidth="1"/>
    <col min="14851" max="14851" width="1.5703125" style="5" customWidth="1"/>
    <col min="14852" max="14852" width="2.28515625" style="5" customWidth="1"/>
    <col min="14853" max="14853" width="2" style="5" customWidth="1"/>
    <col min="14854" max="14854" width="2.42578125" style="5" customWidth="1"/>
    <col min="14855" max="14855" width="35.85546875" style="5" customWidth="1"/>
    <col min="14856" max="14856" width="3.42578125" style="5" customWidth="1"/>
    <col min="14857" max="14858" width="10.7109375" style="5" customWidth="1"/>
    <col min="14859" max="14859" width="13.28515625" style="5" customWidth="1"/>
    <col min="14860" max="15104" width="9.140625" style="5"/>
    <col min="15105" max="15106" width="1.85546875" style="5" customWidth="1"/>
    <col min="15107" max="15107" width="1.5703125" style="5" customWidth="1"/>
    <col min="15108" max="15108" width="2.28515625" style="5" customWidth="1"/>
    <col min="15109" max="15109" width="2" style="5" customWidth="1"/>
    <col min="15110" max="15110" width="2.42578125" style="5" customWidth="1"/>
    <col min="15111" max="15111" width="35.85546875" style="5" customWidth="1"/>
    <col min="15112" max="15112" width="3.42578125" style="5" customWidth="1"/>
    <col min="15113" max="15114" width="10.7109375" style="5" customWidth="1"/>
    <col min="15115" max="15115" width="13.28515625" style="5" customWidth="1"/>
    <col min="15116" max="15360" width="9.140625" style="5"/>
    <col min="15361" max="15362" width="1.85546875" style="5" customWidth="1"/>
    <col min="15363" max="15363" width="1.5703125" style="5" customWidth="1"/>
    <col min="15364" max="15364" width="2.28515625" style="5" customWidth="1"/>
    <col min="15365" max="15365" width="2" style="5" customWidth="1"/>
    <col min="15366" max="15366" width="2.42578125" style="5" customWidth="1"/>
    <col min="15367" max="15367" width="35.85546875" style="5" customWidth="1"/>
    <col min="15368" max="15368" width="3.42578125" style="5" customWidth="1"/>
    <col min="15369" max="15370" width="10.7109375" style="5" customWidth="1"/>
    <col min="15371" max="15371" width="13.28515625" style="5" customWidth="1"/>
    <col min="15372" max="15616" width="9.140625" style="5"/>
    <col min="15617" max="15618" width="1.85546875" style="5" customWidth="1"/>
    <col min="15619" max="15619" width="1.5703125" style="5" customWidth="1"/>
    <col min="15620" max="15620" width="2.28515625" style="5" customWidth="1"/>
    <col min="15621" max="15621" width="2" style="5" customWidth="1"/>
    <col min="15622" max="15622" width="2.42578125" style="5" customWidth="1"/>
    <col min="15623" max="15623" width="35.85546875" style="5" customWidth="1"/>
    <col min="15624" max="15624" width="3.42578125" style="5" customWidth="1"/>
    <col min="15625" max="15626" width="10.7109375" style="5" customWidth="1"/>
    <col min="15627" max="15627" width="13.28515625" style="5" customWidth="1"/>
    <col min="15628" max="15872" width="9.140625" style="5"/>
    <col min="15873" max="15874" width="1.85546875" style="5" customWidth="1"/>
    <col min="15875" max="15875" width="1.5703125" style="5" customWidth="1"/>
    <col min="15876" max="15876" width="2.28515625" style="5" customWidth="1"/>
    <col min="15877" max="15877" width="2" style="5" customWidth="1"/>
    <col min="15878" max="15878" width="2.42578125" style="5" customWidth="1"/>
    <col min="15879" max="15879" width="35.85546875" style="5" customWidth="1"/>
    <col min="15880" max="15880" width="3.42578125" style="5" customWidth="1"/>
    <col min="15881" max="15882" width="10.7109375" style="5" customWidth="1"/>
    <col min="15883" max="15883" width="13.28515625" style="5" customWidth="1"/>
    <col min="15884" max="16128" width="9.140625" style="5"/>
    <col min="16129" max="16130" width="1.85546875" style="5" customWidth="1"/>
    <col min="16131" max="16131" width="1.5703125" style="5" customWidth="1"/>
    <col min="16132" max="16132" width="2.28515625" style="5" customWidth="1"/>
    <col min="16133" max="16133" width="2" style="5" customWidth="1"/>
    <col min="16134" max="16134" width="2.42578125" style="5" customWidth="1"/>
    <col min="16135" max="16135" width="35.85546875" style="5" customWidth="1"/>
    <col min="16136" max="16136" width="3.42578125" style="5" customWidth="1"/>
    <col min="16137" max="16138" width="10.7109375" style="5" customWidth="1"/>
    <col min="16139" max="16139" width="13.28515625" style="5" customWidth="1"/>
    <col min="16140" max="16384" width="9.140625" style="5"/>
  </cols>
  <sheetData>
    <row r="1" spans="1:11">
      <c r="A1" s="242"/>
      <c r="B1" s="242"/>
      <c r="C1" s="242"/>
      <c r="D1" s="242"/>
      <c r="E1" s="242"/>
      <c r="F1" s="242"/>
      <c r="G1" s="242"/>
      <c r="H1" s="253" t="s">
        <v>345</v>
      </c>
      <c r="I1" s="254"/>
      <c r="J1" s="255"/>
      <c r="K1" s="242"/>
    </row>
    <row r="2" spans="1:11">
      <c r="A2" s="242"/>
      <c r="B2" s="242"/>
      <c r="C2" s="242"/>
      <c r="D2" s="242"/>
      <c r="E2" s="242"/>
      <c r="F2" s="242"/>
      <c r="G2" s="242"/>
      <c r="H2" s="253" t="s">
        <v>346</v>
      </c>
      <c r="I2" s="254"/>
      <c r="J2" s="255"/>
      <c r="K2" s="242"/>
    </row>
    <row r="3" spans="1:11" ht="15" customHeight="1">
      <c r="A3" s="242"/>
      <c r="B3" s="242"/>
      <c r="C3" s="242"/>
      <c r="D3" s="242"/>
      <c r="E3" s="242"/>
      <c r="F3" s="242"/>
      <c r="G3" s="242"/>
      <c r="H3" s="253" t="s">
        <v>347</v>
      </c>
      <c r="I3" s="254"/>
      <c r="J3" s="256"/>
      <c r="K3" s="242"/>
    </row>
    <row r="4" spans="1:11" ht="6" customHeight="1">
      <c r="A4" s="242"/>
      <c r="B4" s="242"/>
      <c r="C4" s="242"/>
      <c r="D4" s="242"/>
      <c r="E4" s="242"/>
      <c r="F4" s="242"/>
      <c r="G4" s="242"/>
      <c r="I4" s="255"/>
      <c r="J4" s="256"/>
      <c r="K4" s="242"/>
    </row>
    <row r="5" spans="1:11">
      <c r="A5" s="420" t="s">
        <v>348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</row>
    <row r="6" spans="1:11" ht="30" customHeight="1">
      <c r="A6" s="421" t="s">
        <v>4</v>
      </c>
      <c r="B6" s="421"/>
      <c r="C6" s="421"/>
      <c r="D6" s="421"/>
      <c r="E6" s="421"/>
      <c r="F6" s="421"/>
      <c r="G6" s="421"/>
      <c r="H6" s="421"/>
      <c r="I6" s="421"/>
      <c r="J6" s="421"/>
      <c r="K6" s="421"/>
    </row>
    <row r="7" spans="1:11">
      <c r="A7" s="421" t="s">
        <v>5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</row>
    <row r="8" spans="1:11" ht="6.95" customHeight="1">
      <c r="A8" s="258"/>
      <c r="B8" s="258"/>
      <c r="C8" s="258"/>
      <c r="D8" s="258"/>
      <c r="E8" s="258"/>
      <c r="F8" s="259"/>
      <c r="G8" s="413"/>
      <c r="H8" s="413"/>
      <c r="I8" s="421"/>
      <c r="J8" s="421"/>
      <c r="K8" s="421"/>
    </row>
    <row r="9" spans="1:11" ht="15" customHeight="1">
      <c r="A9" s="422" t="s">
        <v>349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</row>
    <row r="10" spans="1:11" ht="6.95" customHeight="1">
      <c r="A10" s="287"/>
      <c r="B10" s="288"/>
      <c r="C10" s="288"/>
      <c r="D10" s="288"/>
      <c r="E10" s="288"/>
      <c r="F10" s="288"/>
      <c r="G10" s="288"/>
      <c r="H10" s="288"/>
      <c r="I10" s="288"/>
      <c r="J10" s="288"/>
      <c r="K10" s="288"/>
    </row>
    <row r="11" spans="1:11">
      <c r="A11" s="419" t="s">
        <v>400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</row>
    <row r="12" spans="1:11">
      <c r="A12" s="394" t="s">
        <v>397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</row>
    <row r="13" spans="1:11">
      <c r="A13" s="394" t="s">
        <v>8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</row>
    <row r="14" spans="1:11" ht="11.1" customHeight="1">
      <c r="A14" s="287"/>
      <c r="B14" s="288"/>
      <c r="C14" s="288"/>
      <c r="D14" s="288"/>
      <c r="E14" s="288"/>
      <c r="F14" s="288"/>
      <c r="G14" s="284"/>
      <c r="H14" s="284"/>
      <c r="I14" s="284"/>
      <c r="J14" s="284"/>
      <c r="K14" s="284"/>
    </row>
    <row r="15" spans="1:11">
      <c r="A15" s="419" t="s">
        <v>9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</row>
    <row r="16" spans="1:11" ht="15" customHeight="1">
      <c r="A16" s="394" t="s">
        <v>401</v>
      </c>
      <c r="B16" s="394"/>
      <c r="C16" s="394"/>
      <c r="D16" s="394"/>
      <c r="E16" s="394"/>
      <c r="F16" s="394"/>
      <c r="G16" s="394"/>
      <c r="H16" s="394"/>
      <c r="I16" s="394"/>
      <c r="J16" s="394"/>
      <c r="K16" s="394"/>
    </row>
    <row r="17" spans="1:11">
      <c r="A17" s="289"/>
      <c r="B17" s="284"/>
      <c r="C17" s="284"/>
      <c r="D17" s="284"/>
      <c r="E17" s="284"/>
      <c r="F17" s="284"/>
      <c r="G17" s="284" t="s">
        <v>350</v>
      </c>
      <c r="H17" s="284"/>
      <c r="I17" s="290"/>
      <c r="J17" s="290"/>
      <c r="K17" s="291"/>
    </row>
    <row r="18" spans="1:11" ht="9" customHeight="1">
      <c r="A18" s="394"/>
      <c r="B18" s="394"/>
      <c r="C18" s="394"/>
      <c r="D18" s="394"/>
      <c r="E18" s="394"/>
      <c r="F18" s="394"/>
      <c r="G18" s="394"/>
      <c r="H18" s="394"/>
      <c r="I18" s="394"/>
      <c r="J18" s="394"/>
      <c r="K18" s="394"/>
    </row>
    <row r="19" spans="1:11">
      <c r="A19" s="289"/>
      <c r="B19" s="284"/>
      <c r="C19" s="284"/>
      <c r="D19" s="284"/>
      <c r="E19" s="284"/>
      <c r="F19" s="284"/>
      <c r="G19" s="284"/>
      <c r="H19" s="284"/>
      <c r="I19" s="292"/>
      <c r="J19" s="293"/>
      <c r="K19" s="294" t="s">
        <v>13</v>
      </c>
    </row>
    <row r="20" spans="1:11">
      <c r="A20" s="289"/>
      <c r="B20" s="284"/>
      <c r="C20" s="284"/>
      <c r="D20" s="284"/>
      <c r="E20" s="284"/>
      <c r="F20" s="284"/>
      <c r="G20" s="284"/>
      <c r="H20" s="284"/>
      <c r="I20" s="295"/>
      <c r="J20" s="295" t="s">
        <v>351</v>
      </c>
      <c r="K20" s="296"/>
    </row>
    <row r="21" spans="1:11">
      <c r="A21" s="289"/>
      <c r="B21" s="284"/>
      <c r="C21" s="284"/>
      <c r="D21" s="284"/>
      <c r="E21" s="284"/>
      <c r="F21" s="284"/>
      <c r="G21" s="284"/>
      <c r="H21" s="284"/>
      <c r="I21" s="295"/>
      <c r="J21" s="295" t="s">
        <v>15</v>
      </c>
      <c r="K21" s="296"/>
    </row>
    <row r="22" spans="1:11">
      <c r="A22" s="289"/>
      <c r="B22" s="284"/>
      <c r="C22" s="284"/>
      <c r="D22" s="284"/>
      <c r="E22" s="284"/>
      <c r="F22" s="284"/>
      <c r="G22" s="284"/>
      <c r="H22" s="284"/>
      <c r="I22" s="297"/>
      <c r="J22" s="295" t="s">
        <v>17</v>
      </c>
      <c r="K22" s="296" t="s">
        <v>18</v>
      </c>
    </row>
    <row r="23" spans="1:11" ht="8.1" customHeight="1">
      <c r="A23" s="298"/>
      <c r="B23" s="298"/>
      <c r="C23" s="298"/>
      <c r="D23" s="298"/>
      <c r="E23" s="298"/>
      <c r="F23" s="298"/>
      <c r="G23" s="284"/>
      <c r="H23" s="284"/>
      <c r="I23" s="299"/>
      <c r="J23" s="299"/>
      <c r="K23" s="300"/>
    </row>
    <row r="24" spans="1:11">
      <c r="A24" s="298"/>
      <c r="B24" s="298"/>
      <c r="C24" s="298"/>
      <c r="D24" s="298"/>
      <c r="E24" s="298"/>
      <c r="F24" s="298"/>
      <c r="G24" s="301"/>
      <c r="H24" s="284"/>
      <c r="I24" s="299"/>
      <c r="J24" s="299"/>
      <c r="K24" s="297" t="s">
        <v>352</v>
      </c>
    </row>
    <row r="25" spans="1:11" ht="15" customHeight="1">
      <c r="A25" s="409" t="s">
        <v>30</v>
      </c>
      <c r="B25" s="414"/>
      <c r="C25" s="414"/>
      <c r="D25" s="414"/>
      <c r="E25" s="414"/>
      <c r="F25" s="414"/>
      <c r="G25" s="409" t="s">
        <v>31</v>
      </c>
      <c r="H25" s="409" t="s">
        <v>353</v>
      </c>
      <c r="I25" s="415" t="s">
        <v>354</v>
      </c>
      <c r="J25" s="416"/>
      <c r="K25" s="416"/>
    </row>
    <row r="26" spans="1:11">
      <c r="A26" s="414"/>
      <c r="B26" s="414"/>
      <c r="C26" s="414"/>
      <c r="D26" s="414"/>
      <c r="E26" s="414"/>
      <c r="F26" s="414"/>
      <c r="G26" s="409"/>
      <c r="H26" s="409"/>
      <c r="I26" s="417" t="s">
        <v>312</v>
      </c>
      <c r="J26" s="417"/>
      <c r="K26" s="418"/>
    </row>
    <row r="27" spans="1:11" ht="24.95" customHeight="1">
      <c r="A27" s="414"/>
      <c r="B27" s="414"/>
      <c r="C27" s="414"/>
      <c r="D27" s="414"/>
      <c r="E27" s="414"/>
      <c r="F27" s="414"/>
      <c r="G27" s="409"/>
      <c r="H27" s="409"/>
      <c r="I27" s="409" t="s">
        <v>355</v>
      </c>
      <c r="J27" s="409" t="s">
        <v>356</v>
      </c>
      <c r="K27" s="410"/>
    </row>
    <row r="28" spans="1:11" ht="36" customHeight="1">
      <c r="A28" s="414"/>
      <c r="B28" s="414"/>
      <c r="C28" s="414"/>
      <c r="D28" s="414"/>
      <c r="E28" s="414"/>
      <c r="F28" s="414"/>
      <c r="G28" s="409"/>
      <c r="H28" s="409"/>
      <c r="I28" s="409"/>
      <c r="J28" s="302" t="s">
        <v>357</v>
      </c>
      <c r="K28" s="302" t="s">
        <v>358</v>
      </c>
    </row>
    <row r="29" spans="1:11">
      <c r="A29" s="411">
        <v>1</v>
      </c>
      <c r="B29" s="411"/>
      <c r="C29" s="411"/>
      <c r="D29" s="411"/>
      <c r="E29" s="411"/>
      <c r="F29" s="411"/>
      <c r="G29" s="303">
        <v>2</v>
      </c>
      <c r="H29" s="303">
        <v>3</v>
      </c>
      <c r="I29" s="303">
        <v>4</v>
      </c>
      <c r="J29" s="303">
        <v>5</v>
      </c>
      <c r="K29" s="303">
        <v>6</v>
      </c>
    </row>
    <row r="30" spans="1:11">
      <c r="A30" s="304">
        <v>2</v>
      </c>
      <c r="B30" s="304"/>
      <c r="C30" s="305"/>
      <c r="D30" s="305"/>
      <c r="E30" s="305"/>
      <c r="F30" s="305"/>
      <c r="G30" s="306" t="s">
        <v>359</v>
      </c>
      <c r="H30" s="307">
        <v>1</v>
      </c>
      <c r="I30" s="308">
        <f>I31+I37+I39+I42+I47+I59+I66+I75+I81</f>
        <v>2535.16</v>
      </c>
      <c r="J30" s="308">
        <f>J31+J37+J39+J42+J47+J59+J66+J75+J81</f>
        <v>145889.62999999998</v>
      </c>
      <c r="K30" s="308">
        <f>K31+K37+K39+K42+K47+K59+K66+K75+K81</f>
        <v>0</v>
      </c>
    </row>
    <row r="31" spans="1:11" ht="15" hidden="1" customHeight="1" collapsed="1">
      <c r="A31" s="304">
        <v>2</v>
      </c>
      <c r="B31" s="304">
        <v>1</v>
      </c>
      <c r="C31" s="304"/>
      <c r="D31" s="304"/>
      <c r="E31" s="304"/>
      <c r="F31" s="304"/>
      <c r="G31" s="309" t="s">
        <v>41</v>
      </c>
      <c r="H31" s="307">
        <v>2</v>
      </c>
      <c r="I31" s="308">
        <f>I32+I36</f>
        <v>0</v>
      </c>
      <c r="J31" s="308">
        <f>J32+J36</f>
        <v>132245.47999999998</v>
      </c>
      <c r="K31" s="308">
        <f>K32+K36</f>
        <v>0</v>
      </c>
    </row>
    <row r="32" spans="1:11" ht="15" hidden="1" customHeight="1" collapsed="1">
      <c r="A32" s="305">
        <v>2</v>
      </c>
      <c r="B32" s="305">
        <v>1</v>
      </c>
      <c r="C32" s="305">
        <v>1</v>
      </c>
      <c r="D32" s="305"/>
      <c r="E32" s="305"/>
      <c r="F32" s="305"/>
      <c r="G32" s="310" t="s">
        <v>360</v>
      </c>
      <c r="H32" s="303">
        <v>3</v>
      </c>
      <c r="I32" s="311">
        <f>I33+I35</f>
        <v>0</v>
      </c>
      <c r="J32" s="311">
        <f>J33+J35</f>
        <v>130142.9</v>
      </c>
      <c r="K32" s="311">
        <f>K33+K35</f>
        <v>0</v>
      </c>
    </row>
    <row r="33" spans="1:11" ht="15" hidden="1" customHeight="1" collapsed="1">
      <c r="A33" s="305">
        <v>2</v>
      </c>
      <c r="B33" s="305">
        <v>1</v>
      </c>
      <c r="C33" s="305">
        <v>1</v>
      </c>
      <c r="D33" s="305">
        <v>1</v>
      </c>
      <c r="E33" s="305">
        <v>1</v>
      </c>
      <c r="F33" s="305">
        <v>1</v>
      </c>
      <c r="G33" s="310" t="s">
        <v>361</v>
      </c>
      <c r="H33" s="303">
        <v>4</v>
      </c>
      <c r="I33" s="311"/>
      <c r="J33" s="311">
        <v>130142.9</v>
      </c>
      <c r="K33" s="311"/>
    </row>
    <row r="34" spans="1:11" ht="15" hidden="1" customHeight="1" collapsed="1">
      <c r="A34" s="305"/>
      <c r="B34" s="305"/>
      <c r="C34" s="305"/>
      <c r="D34" s="305"/>
      <c r="E34" s="305"/>
      <c r="F34" s="305"/>
      <c r="G34" s="310" t="s">
        <v>362</v>
      </c>
      <c r="H34" s="303">
        <v>5</v>
      </c>
      <c r="I34" s="311"/>
      <c r="J34" s="311">
        <v>25869.71</v>
      </c>
      <c r="K34" s="311"/>
    </row>
    <row r="35" spans="1:11" ht="15" hidden="1" customHeight="1" collapsed="1">
      <c r="A35" s="305">
        <v>2</v>
      </c>
      <c r="B35" s="305">
        <v>1</v>
      </c>
      <c r="C35" s="305">
        <v>1</v>
      </c>
      <c r="D35" s="305">
        <v>1</v>
      </c>
      <c r="E35" s="305">
        <v>2</v>
      </c>
      <c r="F35" s="305">
        <v>1</v>
      </c>
      <c r="G35" s="310" t="s">
        <v>44</v>
      </c>
      <c r="H35" s="303">
        <v>6</v>
      </c>
      <c r="I35" s="311"/>
      <c r="J35" s="311"/>
      <c r="K35" s="311"/>
    </row>
    <row r="36" spans="1:11" ht="15" hidden="1" customHeight="1" collapsed="1">
      <c r="A36" s="305">
        <v>2</v>
      </c>
      <c r="B36" s="305">
        <v>1</v>
      </c>
      <c r="C36" s="305">
        <v>2</v>
      </c>
      <c r="D36" s="305"/>
      <c r="E36" s="305"/>
      <c r="F36" s="305"/>
      <c r="G36" s="310" t="s">
        <v>45</v>
      </c>
      <c r="H36" s="303">
        <v>7</v>
      </c>
      <c r="I36" s="311"/>
      <c r="J36" s="311">
        <v>2102.58</v>
      </c>
      <c r="K36" s="311"/>
    </row>
    <row r="37" spans="1:11">
      <c r="A37" s="304">
        <v>2</v>
      </c>
      <c r="B37" s="304">
        <v>2</v>
      </c>
      <c r="C37" s="304"/>
      <c r="D37" s="304"/>
      <c r="E37" s="304"/>
      <c r="F37" s="304"/>
      <c r="G37" s="309" t="s">
        <v>363</v>
      </c>
      <c r="H37" s="307">
        <v>8</v>
      </c>
      <c r="I37" s="312">
        <f>I38</f>
        <v>2535.16</v>
      </c>
      <c r="J37" s="312">
        <f>J38</f>
        <v>370.5</v>
      </c>
      <c r="K37" s="312">
        <f>K38</f>
        <v>0</v>
      </c>
    </row>
    <row r="38" spans="1:11">
      <c r="A38" s="305">
        <v>2</v>
      </c>
      <c r="B38" s="305">
        <v>2</v>
      </c>
      <c r="C38" s="305">
        <v>1</v>
      </c>
      <c r="D38" s="305"/>
      <c r="E38" s="305"/>
      <c r="F38" s="305"/>
      <c r="G38" s="310" t="s">
        <v>363</v>
      </c>
      <c r="H38" s="303">
        <v>9</v>
      </c>
      <c r="I38" s="311">
        <v>2535.16</v>
      </c>
      <c r="J38" s="311">
        <v>370.5</v>
      </c>
      <c r="K38" s="311"/>
    </row>
    <row r="39" spans="1:11" ht="15" hidden="1" customHeight="1" collapsed="1">
      <c r="A39" s="304">
        <v>2</v>
      </c>
      <c r="B39" s="304">
        <v>3</v>
      </c>
      <c r="C39" s="304"/>
      <c r="D39" s="304"/>
      <c r="E39" s="304"/>
      <c r="F39" s="304"/>
      <c r="G39" s="309" t="s">
        <v>63</v>
      </c>
      <c r="H39" s="307">
        <v>10</v>
      </c>
      <c r="I39" s="308">
        <f>I40+I41</f>
        <v>0</v>
      </c>
      <c r="J39" s="308">
        <f>J40+J41</f>
        <v>0</v>
      </c>
      <c r="K39" s="308">
        <f>K40+K41</f>
        <v>0</v>
      </c>
    </row>
    <row r="40" spans="1:11" ht="15" hidden="1" customHeight="1" collapsed="1">
      <c r="A40" s="305">
        <v>2</v>
      </c>
      <c r="B40" s="305">
        <v>3</v>
      </c>
      <c r="C40" s="305">
        <v>1</v>
      </c>
      <c r="D40" s="305"/>
      <c r="E40" s="305"/>
      <c r="F40" s="305"/>
      <c r="G40" s="310" t="s">
        <v>64</v>
      </c>
      <c r="H40" s="303">
        <v>11</v>
      </c>
      <c r="I40" s="311"/>
      <c r="J40" s="311"/>
      <c r="K40" s="311"/>
    </row>
    <row r="41" spans="1:11" ht="15" hidden="1" customHeight="1" collapsed="1">
      <c r="A41" s="305">
        <v>2</v>
      </c>
      <c r="B41" s="305">
        <v>3</v>
      </c>
      <c r="C41" s="305">
        <v>2</v>
      </c>
      <c r="D41" s="305"/>
      <c r="E41" s="305"/>
      <c r="F41" s="305"/>
      <c r="G41" s="310" t="s">
        <v>75</v>
      </c>
      <c r="H41" s="303">
        <v>12</v>
      </c>
      <c r="I41" s="311"/>
      <c r="J41" s="311"/>
      <c r="K41" s="311"/>
    </row>
    <row r="42" spans="1:11" ht="15" hidden="1" customHeight="1" collapsed="1">
      <c r="A42" s="304">
        <v>2</v>
      </c>
      <c r="B42" s="304">
        <v>4</v>
      </c>
      <c r="C42" s="304"/>
      <c r="D42" s="304"/>
      <c r="E42" s="304"/>
      <c r="F42" s="304"/>
      <c r="G42" s="309" t="s">
        <v>76</v>
      </c>
      <c r="H42" s="307">
        <v>13</v>
      </c>
      <c r="I42" s="308">
        <f>I43</f>
        <v>0</v>
      </c>
      <c r="J42" s="308">
        <f>J43</f>
        <v>0</v>
      </c>
      <c r="K42" s="308">
        <f>K43</f>
        <v>0</v>
      </c>
    </row>
    <row r="43" spans="1:11" ht="15" hidden="1" customHeight="1" collapsed="1">
      <c r="A43" s="305">
        <v>2</v>
      </c>
      <c r="B43" s="305">
        <v>4</v>
      </c>
      <c r="C43" s="305">
        <v>1</v>
      </c>
      <c r="D43" s="305"/>
      <c r="E43" s="305"/>
      <c r="F43" s="305"/>
      <c r="G43" s="310" t="s">
        <v>364</v>
      </c>
      <c r="H43" s="303">
        <v>14</v>
      </c>
      <c r="I43" s="311">
        <f>I44+I45+I46</f>
        <v>0</v>
      </c>
      <c r="J43" s="311">
        <f>J44+J45+J46</f>
        <v>0</v>
      </c>
      <c r="K43" s="311">
        <f>K44+K45+K46</f>
        <v>0</v>
      </c>
    </row>
    <row r="44" spans="1:11" ht="15" hidden="1" customHeight="1" collapsed="1">
      <c r="A44" s="305">
        <v>2</v>
      </c>
      <c r="B44" s="305">
        <v>4</v>
      </c>
      <c r="C44" s="305">
        <v>1</v>
      </c>
      <c r="D44" s="305">
        <v>1</v>
      </c>
      <c r="E44" s="305">
        <v>1</v>
      </c>
      <c r="F44" s="305">
        <v>1</v>
      </c>
      <c r="G44" s="310" t="s">
        <v>78</v>
      </c>
      <c r="H44" s="303">
        <v>15</v>
      </c>
      <c r="I44" s="311"/>
      <c r="J44" s="311"/>
      <c r="K44" s="311"/>
    </row>
    <row r="45" spans="1:11" ht="15" hidden="1" customHeight="1" collapsed="1">
      <c r="A45" s="305">
        <v>2</v>
      </c>
      <c r="B45" s="305">
        <v>4</v>
      </c>
      <c r="C45" s="305">
        <v>1</v>
      </c>
      <c r="D45" s="305">
        <v>1</v>
      </c>
      <c r="E45" s="305">
        <v>1</v>
      </c>
      <c r="F45" s="305">
        <v>2</v>
      </c>
      <c r="G45" s="310" t="s">
        <v>79</v>
      </c>
      <c r="H45" s="303">
        <v>16</v>
      </c>
      <c r="I45" s="311"/>
      <c r="J45" s="311"/>
      <c r="K45" s="311"/>
    </row>
    <row r="46" spans="1:11" ht="15" hidden="1" customHeight="1" collapsed="1">
      <c r="A46" s="305">
        <v>2</v>
      </c>
      <c r="B46" s="305">
        <v>4</v>
      </c>
      <c r="C46" s="305">
        <v>1</v>
      </c>
      <c r="D46" s="305">
        <v>1</v>
      </c>
      <c r="E46" s="305">
        <v>1</v>
      </c>
      <c r="F46" s="305">
        <v>3</v>
      </c>
      <c r="G46" s="310" t="s">
        <v>80</v>
      </c>
      <c r="H46" s="303">
        <v>17</v>
      </c>
      <c r="I46" s="311"/>
      <c r="J46" s="311"/>
      <c r="K46" s="311"/>
    </row>
    <row r="47" spans="1:11" ht="15" hidden="1" customHeight="1" collapsed="1">
      <c r="A47" s="304">
        <v>2</v>
      </c>
      <c r="B47" s="304">
        <v>5</v>
      </c>
      <c r="C47" s="304"/>
      <c r="D47" s="304"/>
      <c r="E47" s="304"/>
      <c r="F47" s="304"/>
      <c r="G47" s="309" t="s">
        <v>81</v>
      </c>
      <c r="H47" s="307">
        <v>18</v>
      </c>
      <c r="I47" s="308">
        <f>I48+I51+I54</f>
        <v>0</v>
      </c>
      <c r="J47" s="308">
        <f>J48+J51+J54</f>
        <v>0</v>
      </c>
      <c r="K47" s="308">
        <f>K48+K51+K54</f>
        <v>0</v>
      </c>
    </row>
    <row r="48" spans="1:11" ht="15" hidden="1" customHeight="1" collapsed="1">
      <c r="A48" s="305">
        <v>2</v>
      </c>
      <c r="B48" s="305">
        <v>5</v>
      </c>
      <c r="C48" s="305">
        <v>1</v>
      </c>
      <c r="D48" s="305"/>
      <c r="E48" s="305"/>
      <c r="F48" s="305"/>
      <c r="G48" s="310" t="s">
        <v>82</v>
      </c>
      <c r="H48" s="303">
        <v>19</v>
      </c>
      <c r="I48" s="311">
        <f>I49+I50</f>
        <v>0</v>
      </c>
      <c r="J48" s="311">
        <f>J49+J50</f>
        <v>0</v>
      </c>
      <c r="K48" s="311">
        <f>K49+K50</f>
        <v>0</v>
      </c>
    </row>
    <row r="49" spans="1:12" ht="24" hidden="1" customHeight="1" collapsed="1">
      <c r="A49" s="305">
        <v>2</v>
      </c>
      <c r="B49" s="305">
        <v>5</v>
      </c>
      <c r="C49" s="305">
        <v>1</v>
      </c>
      <c r="D49" s="305">
        <v>1</v>
      </c>
      <c r="E49" s="305">
        <v>1</v>
      </c>
      <c r="F49" s="305">
        <v>1</v>
      </c>
      <c r="G49" s="310" t="s">
        <v>83</v>
      </c>
      <c r="H49" s="303">
        <v>20</v>
      </c>
      <c r="I49" s="311"/>
      <c r="J49" s="311"/>
      <c r="K49" s="311"/>
      <c r="L49" s="5"/>
    </row>
    <row r="50" spans="1:12" ht="15" hidden="1" customHeight="1" collapsed="1">
      <c r="A50" s="305">
        <v>2</v>
      </c>
      <c r="B50" s="305">
        <v>5</v>
      </c>
      <c r="C50" s="305">
        <v>1</v>
      </c>
      <c r="D50" s="305">
        <v>1</v>
      </c>
      <c r="E50" s="305">
        <v>1</v>
      </c>
      <c r="F50" s="305">
        <v>2</v>
      </c>
      <c r="G50" s="310" t="s">
        <v>84</v>
      </c>
      <c r="H50" s="303">
        <v>21</v>
      </c>
      <c r="I50" s="311"/>
      <c r="J50" s="311"/>
      <c r="K50" s="311"/>
    </row>
    <row r="51" spans="1:12" ht="15" hidden="1" customHeight="1" collapsed="1">
      <c r="A51" s="305">
        <v>2</v>
      </c>
      <c r="B51" s="305">
        <v>5</v>
      </c>
      <c r="C51" s="305">
        <v>2</v>
      </c>
      <c r="D51" s="305"/>
      <c r="E51" s="305"/>
      <c r="F51" s="305"/>
      <c r="G51" s="310" t="s">
        <v>85</v>
      </c>
      <c r="H51" s="303">
        <v>22</v>
      </c>
      <c r="I51" s="311">
        <f>I52+I53</f>
        <v>0</v>
      </c>
      <c r="J51" s="311">
        <f>J52+J53</f>
        <v>0</v>
      </c>
      <c r="K51" s="311">
        <f>K52+K53</f>
        <v>0</v>
      </c>
    </row>
    <row r="52" spans="1:12" ht="24" hidden="1" customHeight="1" collapsed="1">
      <c r="A52" s="305">
        <v>2</v>
      </c>
      <c r="B52" s="305">
        <v>5</v>
      </c>
      <c r="C52" s="305">
        <v>2</v>
      </c>
      <c r="D52" s="305">
        <v>1</v>
      </c>
      <c r="E52" s="305">
        <v>1</v>
      </c>
      <c r="F52" s="305">
        <v>1</v>
      </c>
      <c r="G52" s="310" t="s">
        <v>86</v>
      </c>
      <c r="H52" s="303">
        <v>23</v>
      </c>
      <c r="I52" s="311"/>
      <c r="J52" s="311"/>
      <c r="K52" s="311"/>
      <c r="L52" s="5"/>
    </row>
    <row r="53" spans="1:12" ht="24" hidden="1" customHeight="1" collapsed="1">
      <c r="A53" s="305">
        <v>2</v>
      </c>
      <c r="B53" s="305">
        <v>5</v>
      </c>
      <c r="C53" s="305">
        <v>2</v>
      </c>
      <c r="D53" s="305">
        <v>1</v>
      </c>
      <c r="E53" s="305">
        <v>1</v>
      </c>
      <c r="F53" s="305">
        <v>2</v>
      </c>
      <c r="G53" s="310" t="s">
        <v>365</v>
      </c>
      <c r="H53" s="303">
        <v>24</v>
      </c>
      <c r="I53" s="311"/>
      <c r="J53" s="311"/>
      <c r="K53" s="311"/>
      <c r="L53" s="5"/>
    </row>
    <row r="54" spans="1:12" ht="15" hidden="1" customHeight="1" collapsed="1">
      <c r="A54" s="305">
        <v>2</v>
      </c>
      <c r="B54" s="305">
        <v>5</v>
      </c>
      <c r="C54" s="305">
        <v>3</v>
      </c>
      <c r="D54" s="305"/>
      <c r="E54" s="305"/>
      <c r="F54" s="305"/>
      <c r="G54" s="310" t="s">
        <v>88</v>
      </c>
      <c r="H54" s="303">
        <v>25</v>
      </c>
      <c r="I54" s="311">
        <f>I55+I56+I57+I58</f>
        <v>0</v>
      </c>
      <c r="J54" s="311">
        <f>J55+J56+J57+J58</f>
        <v>0</v>
      </c>
      <c r="K54" s="311">
        <f>K55+K56+K57+K58</f>
        <v>0</v>
      </c>
    </row>
    <row r="55" spans="1:12" ht="24" hidden="1" customHeight="1" collapsed="1">
      <c r="A55" s="305">
        <v>2</v>
      </c>
      <c r="B55" s="305">
        <v>5</v>
      </c>
      <c r="C55" s="305">
        <v>3</v>
      </c>
      <c r="D55" s="305">
        <v>1</v>
      </c>
      <c r="E55" s="305">
        <v>1</v>
      </c>
      <c r="F55" s="305">
        <v>1</v>
      </c>
      <c r="G55" s="310" t="s">
        <v>89</v>
      </c>
      <c r="H55" s="303">
        <v>26</v>
      </c>
      <c r="I55" s="311"/>
      <c r="J55" s="311"/>
      <c r="K55" s="311"/>
      <c r="L55" s="5"/>
    </row>
    <row r="56" spans="1:12" ht="15" hidden="1" customHeight="1" collapsed="1">
      <c r="A56" s="305">
        <v>2</v>
      </c>
      <c r="B56" s="305">
        <v>5</v>
      </c>
      <c r="C56" s="305">
        <v>3</v>
      </c>
      <c r="D56" s="305">
        <v>1</v>
      </c>
      <c r="E56" s="305">
        <v>1</v>
      </c>
      <c r="F56" s="305">
        <v>2</v>
      </c>
      <c r="G56" s="310" t="s">
        <v>90</v>
      </c>
      <c r="H56" s="303">
        <v>27</v>
      </c>
      <c r="I56" s="311"/>
      <c r="J56" s="311"/>
      <c r="K56" s="311"/>
    </row>
    <row r="57" spans="1:12" ht="24" hidden="1" customHeight="1" collapsed="1">
      <c r="A57" s="305">
        <v>2</v>
      </c>
      <c r="B57" s="305">
        <v>5</v>
      </c>
      <c r="C57" s="305">
        <v>3</v>
      </c>
      <c r="D57" s="305">
        <v>2</v>
      </c>
      <c r="E57" s="305">
        <v>1</v>
      </c>
      <c r="F57" s="305">
        <v>1</v>
      </c>
      <c r="G57" s="313" t="s">
        <v>91</v>
      </c>
      <c r="H57" s="303">
        <v>28</v>
      </c>
      <c r="I57" s="311"/>
      <c r="J57" s="311"/>
      <c r="K57" s="311"/>
      <c r="L57" s="5"/>
    </row>
    <row r="58" spans="1:12" ht="15" hidden="1" customHeight="1" collapsed="1">
      <c r="A58" s="305">
        <v>2</v>
      </c>
      <c r="B58" s="305">
        <v>5</v>
      </c>
      <c r="C58" s="305">
        <v>3</v>
      </c>
      <c r="D58" s="305">
        <v>2</v>
      </c>
      <c r="E58" s="305">
        <v>1</v>
      </c>
      <c r="F58" s="305">
        <v>2</v>
      </c>
      <c r="G58" s="313" t="s">
        <v>92</v>
      </c>
      <c r="H58" s="303">
        <v>29</v>
      </c>
      <c r="I58" s="311"/>
      <c r="J58" s="311"/>
      <c r="K58" s="311"/>
    </row>
    <row r="59" spans="1:12" ht="15" hidden="1" customHeight="1" collapsed="1">
      <c r="A59" s="304">
        <v>2</v>
      </c>
      <c r="B59" s="304">
        <v>6</v>
      </c>
      <c r="C59" s="304"/>
      <c r="D59" s="304"/>
      <c r="E59" s="304"/>
      <c r="F59" s="304"/>
      <c r="G59" s="309" t="s">
        <v>93</v>
      </c>
      <c r="H59" s="307">
        <v>30</v>
      </c>
      <c r="I59" s="308">
        <f>I60+I61+I62+I63+I64+I65</f>
        <v>0</v>
      </c>
      <c r="J59" s="308">
        <f>J60+J61+J62+J63+J64+J65</f>
        <v>0</v>
      </c>
      <c r="K59" s="308">
        <f>K60+K61+K62+K63+K64+K65</f>
        <v>0</v>
      </c>
    </row>
    <row r="60" spans="1:12" ht="15" hidden="1" customHeight="1" collapsed="1">
      <c r="A60" s="305">
        <v>2</v>
      </c>
      <c r="B60" s="305">
        <v>6</v>
      </c>
      <c r="C60" s="305">
        <v>1</v>
      </c>
      <c r="D60" s="305"/>
      <c r="E60" s="305"/>
      <c r="F60" s="305"/>
      <c r="G60" s="310" t="s">
        <v>366</v>
      </c>
      <c r="H60" s="303">
        <v>31</v>
      </c>
      <c r="I60" s="311"/>
      <c r="J60" s="311"/>
      <c r="K60" s="311"/>
    </row>
    <row r="61" spans="1:12" ht="15" hidden="1" customHeight="1" collapsed="1">
      <c r="A61" s="305">
        <v>2</v>
      </c>
      <c r="B61" s="305">
        <v>6</v>
      </c>
      <c r="C61" s="305">
        <v>2</v>
      </c>
      <c r="D61" s="305"/>
      <c r="E61" s="305"/>
      <c r="F61" s="305"/>
      <c r="G61" s="310" t="s">
        <v>367</v>
      </c>
      <c r="H61" s="303">
        <v>32</v>
      </c>
      <c r="I61" s="311"/>
      <c r="J61" s="311"/>
      <c r="K61" s="311"/>
    </row>
    <row r="62" spans="1:12" ht="15" hidden="1" customHeight="1" collapsed="1">
      <c r="A62" s="305">
        <v>2</v>
      </c>
      <c r="B62" s="305">
        <v>6</v>
      </c>
      <c r="C62" s="305">
        <v>3</v>
      </c>
      <c r="D62" s="305"/>
      <c r="E62" s="305"/>
      <c r="F62" s="305"/>
      <c r="G62" s="310" t="s">
        <v>368</v>
      </c>
      <c r="H62" s="303">
        <v>33</v>
      </c>
      <c r="I62" s="311"/>
      <c r="J62" s="311"/>
      <c r="K62" s="311"/>
    </row>
    <row r="63" spans="1:12" ht="24" hidden="1" customHeight="1" collapsed="1">
      <c r="A63" s="305">
        <v>2</v>
      </c>
      <c r="B63" s="305">
        <v>6</v>
      </c>
      <c r="C63" s="305">
        <v>4</v>
      </c>
      <c r="D63" s="305"/>
      <c r="E63" s="305"/>
      <c r="F63" s="305"/>
      <c r="G63" s="310" t="s">
        <v>99</v>
      </c>
      <c r="H63" s="303">
        <v>34</v>
      </c>
      <c r="I63" s="311"/>
      <c r="J63" s="311"/>
      <c r="K63" s="311"/>
      <c r="L63" s="5"/>
    </row>
    <row r="64" spans="1:12" ht="24" hidden="1" customHeight="1" collapsed="1">
      <c r="A64" s="305">
        <v>2</v>
      </c>
      <c r="B64" s="305">
        <v>6</v>
      </c>
      <c r="C64" s="305">
        <v>5</v>
      </c>
      <c r="D64" s="305"/>
      <c r="E64" s="305"/>
      <c r="F64" s="305"/>
      <c r="G64" s="310" t="s">
        <v>101</v>
      </c>
      <c r="H64" s="303">
        <v>35</v>
      </c>
      <c r="I64" s="311"/>
      <c r="J64" s="311"/>
      <c r="K64" s="311"/>
      <c r="L64" s="5"/>
    </row>
    <row r="65" spans="1:12" ht="15" hidden="1" customHeight="1" collapsed="1">
      <c r="A65" s="305">
        <v>2</v>
      </c>
      <c r="B65" s="305">
        <v>6</v>
      </c>
      <c r="C65" s="305">
        <v>6</v>
      </c>
      <c r="D65" s="305"/>
      <c r="E65" s="305"/>
      <c r="F65" s="305"/>
      <c r="G65" s="310" t="s">
        <v>102</v>
      </c>
      <c r="H65" s="303">
        <v>36</v>
      </c>
      <c r="I65" s="311"/>
      <c r="J65" s="311"/>
      <c r="K65" s="311"/>
    </row>
    <row r="66" spans="1:12">
      <c r="A66" s="304">
        <v>2</v>
      </c>
      <c r="B66" s="304">
        <v>7</v>
      </c>
      <c r="C66" s="305"/>
      <c r="D66" s="305"/>
      <c r="E66" s="305"/>
      <c r="F66" s="305"/>
      <c r="G66" s="309" t="s">
        <v>103</v>
      </c>
      <c r="H66" s="307">
        <v>37</v>
      </c>
      <c r="I66" s="308">
        <f>I67+I70+I74</f>
        <v>0</v>
      </c>
      <c r="J66" s="308">
        <f>J67+J70+J74</f>
        <v>13273.65</v>
      </c>
      <c r="K66" s="308">
        <f>K67+K70+K74</f>
        <v>0</v>
      </c>
    </row>
    <row r="67" spans="1:12" ht="15" hidden="1" customHeight="1" collapsed="1">
      <c r="A67" s="305">
        <v>2</v>
      </c>
      <c r="B67" s="305">
        <v>7</v>
      </c>
      <c r="C67" s="305">
        <v>1</v>
      </c>
      <c r="D67" s="305"/>
      <c r="E67" s="305"/>
      <c r="F67" s="305"/>
      <c r="G67" s="314" t="s">
        <v>369</v>
      </c>
      <c r="H67" s="303">
        <v>38</v>
      </c>
      <c r="I67" s="311">
        <f>I68+I69</f>
        <v>0</v>
      </c>
      <c r="J67" s="311">
        <f>J68+J69</f>
        <v>0</v>
      </c>
      <c r="K67" s="311">
        <f>K68+K69</f>
        <v>0</v>
      </c>
    </row>
    <row r="68" spans="1:12" ht="15" hidden="1" customHeight="1" collapsed="1">
      <c r="A68" s="305">
        <v>2</v>
      </c>
      <c r="B68" s="305">
        <v>7</v>
      </c>
      <c r="C68" s="305">
        <v>1</v>
      </c>
      <c r="D68" s="305">
        <v>1</v>
      </c>
      <c r="E68" s="305">
        <v>1</v>
      </c>
      <c r="F68" s="305">
        <v>1</v>
      </c>
      <c r="G68" s="314" t="s">
        <v>105</v>
      </c>
      <c r="H68" s="303">
        <v>39</v>
      </c>
      <c r="I68" s="311"/>
      <c r="J68" s="311"/>
      <c r="K68" s="311"/>
    </row>
    <row r="69" spans="1:12" ht="15" hidden="1" customHeight="1" collapsed="1">
      <c r="A69" s="305">
        <v>2</v>
      </c>
      <c r="B69" s="305">
        <v>7</v>
      </c>
      <c r="C69" s="305">
        <v>1</v>
      </c>
      <c r="D69" s="305">
        <v>1</v>
      </c>
      <c r="E69" s="305">
        <v>1</v>
      </c>
      <c r="F69" s="305">
        <v>2</v>
      </c>
      <c r="G69" s="314" t="s">
        <v>106</v>
      </c>
      <c r="H69" s="303">
        <v>40</v>
      </c>
      <c r="I69" s="311"/>
      <c r="J69" s="311"/>
      <c r="K69" s="311"/>
    </row>
    <row r="70" spans="1:12" ht="24" hidden="1" customHeight="1" collapsed="1">
      <c r="A70" s="305">
        <v>2</v>
      </c>
      <c r="B70" s="305">
        <v>7</v>
      </c>
      <c r="C70" s="305">
        <v>2</v>
      </c>
      <c r="D70" s="305"/>
      <c r="E70" s="305"/>
      <c r="F70" s="305"/>
      <c r="G70" s="310" t="s">
        <v>370</v>
      </c>
      <c r="H70" s="303">
        <v>41</v>
      </c>
      <c r="I70" s="311">
        <f>I71+I72+I73</f>
        <v>0</v>
      </c>
      <c r="J70" s="311">
        <f>J71+J72+J73</f>
        <v>0</v>
      </c>
      <c r="K70" s="311">
        <f>K71+K72+K73</f>
        <v>0</v>
      </c>
      <c r="L70" s="5"/>
    </row>
    <row r="71" spans="1:12" ht="15" hidden="1" customHeight="1" collapsed="1">
      <c r="A71" s="305">
        <v>2</v>
      </c>
      <c r="B71" s="305">
        <v>7</v>
      </c>
      <c r="C71" s="305">
        <v>2</v>
      </c>
      <c r="D71" s="305">
        <v>1</v>
      </c>
      <c r="E71" s="305">
        <v>1</v>
      </c>
      <c r="F71" s="305">
        <v>1</v>
      </c>
      <c r="G71" s="310" t="s">
        <v>371</v>
      </c>
      <c r="H71" s="303">
        <v>42</v>
      </c>
      <c r="I71" s="311"/>
      <c r="J71" s="311"/>
      <c r="K71" s="311"/>
    </row>
    <row r="72" spans="1:12" ht="15" hidden="1" customHeight="1" collapsed="1">
      <c r="A72" s="305">
        <v>2</v>
      </c>
      <c r="B72" s="305">
        <v>7</v>
      </c>
      <c r="C72" s="305">
        <v>2</v>
      </c>
      <c r="D72" s="305">
        <v>1</v>
      </c>
      <c r="E72" s="305">
        <v>1</v>
      </c>
      <c r="F72" s="305">
        <v>2</v>
      </c>
      <c r="G72" s="310" t="s">
        <v>372</v>
      </c>
      <c r="H72" s="303">
        <v>43</v>
      </c>
      <c r="I72" s="311"/>
      <c r="J72" s="311"/>
      <c r="K72" s="311"/>
    </row>
    <row r="73" spans="1:12" ht="15" hidden="1" customHeight="1" collapsed="1">
      <c r="A73" s="305">
        <v>2</v>
      </c>
      <c r="B73" s="305">
        <v>7</v>
      </c>
      <c r="C73" s="305">
        <v>2</v>
      </c>
      <c r="D73" s="305">
        <v>2</v>
      </c>
      <c r="E73" s="305">
        <v>1</v>
      </c>
      <c r="F73" s="305">
        <v>1</v>
      </c>
      <c r="G73" s="310" t="s">
        <v>111</v>
      </c>
      <c r="H73" s="303">
        <v>44</v>
      </c>
      <c r="I73" s="311"/>
      <c r="J73" s="311"/>
      <c r="K73" s="311"/>
    </row>
    <row r="74" spans="1:12">
      <c r="A74" s="305">
        <v>2</v>
      </c>
      <c r="B74" s="305">
        <v>7</v>
      </c>
      <c r="C74" s="305">
        <v>3</v>
      </c>
      <c r="D74" s="305"/>
      <c r="E74" s="305"/>
      <c r="F74" s="305"/>
      <c r="G74" s="310" t="s">
        <v>112</v>
      </c>
      <c r="H74" s="303">
        <v>45</v>
      </c>
      <c r="I74" s="311"/>
      <c r="J74" s="311">
        <v>13273.65</v>
      </c>
      <c r="K74" s="311"/>
    </row>
    <row r="75" spans="1:12" ht="15" hidden="1" customHeight="1" collapsed="1">
      <c r="A75" s="304">
        <v>2</v>
      </c>
      <c r="B75" s="304">
        <v>8</v>
      </c>
      <c r="C75" s="304"/>
      <c r="D75" s="304"/>
      <c r="E75" s="304"/>
      <c r="F75" s="304"/>
      <c r="G75" s="309" t="s">
        <v>373</v>
      </c>
      <c r="H75" s="307">
        <v>46</v>
      </c>
      <c r="I75" s="308">
        <f>I76+I80</f>
        <v>0</v>
      </c>
      <c r="J75" s="308">
        <f>J76+J80</f>
        <v>0</v>
      </c>
      <c r="K75" s="308">
        <f>K76+K80</f>
        <v>0</v>
      </c>
    </row>
    <row r="76" spans="1:12" ht="15" hidden="1" customHeight="1" collapsed="1">
      <c r="A76" s="305">
        <v>2</v>
      </c>
      <c r="B76" s="305">
        <v>8</v>
      </c>
      <c r="C76" s="305">
        <v>1</v>
      </c>
      <c r="D76" s="305">
        <v>1</v>
      </c>
      <c r="E76" s="305"/>
      <c r="F76" s="305"/>
      <c r="G76" s="310" t="s">
        <v>116</v>
      </c>
      <c r="H76" s="303">
        <v>47</v>
      </c>
      <c r="I76" s="311">
        <f>I77+I78+I79</f>
        <v>0</v>
      </c>
      <c r="J76" s="311">
        <f>J77+J78+J79</f>
        <v>0</v>
      </c>
      <c r="K76" s="311">
        <f>K77+K78+K79</f>
        <v>0</v>
      </c>
    </row>
    <row r="77" spans="1:12" ht="15" hidden="1" customHeight="1" collapsed="1">
      <c r="A77" s="305">
        <v>2</v>
      </c>
      <c r="B77" s="305">
        <v>8</v>
      </c>
      <c r="C77" s="305">
        <v>1</v>
      </c>
      <c r="D77" s="305">
        <v>1</v>
      </c>
      <c r="E77" s="305">
        <v>1</v>
      </c>
      <c r="F77" s="305">
        <v>1</v>
      </c>
      <c r="G77" s="310" t="s">
        <v>374</v>
      </c>
      <c r="H77" s="303">
        <v>48</v>
      </c>
      <c r="I77" s="311"/>
      <c r="J77" s="311"/>
      <c r="K77" s="311"/>
    </row>
    <row r="78" spans="1:12" ht="15" hidden="1" customHeight="1" collapsed="1">
      <c r="A78" s="305">
        <v>2</v>
      </c>
      <c r="B78" s="305">
        <v>8</v>
      </c>
      <c r="C78" s="305">
        <v>1</v>
      </c>
      <c r="D78" s="305">
        <v>1</v>
      </c>
      <c r="E78" s="305">
        <v>1</v>
      </c>
      <c r="F78" s="305">
        <v>2</v>
      </c>
      <c r="G78" s="310" t="s">
        <v>375</v>
      </c>
      <c r="H78" s="303">
        <v>49</v>
      </c>
      <c r="I78" s="311"/>
      <c r="J78" s="311"/>
      <c r="K78" s="311"/>
    </row>
    <row r="79" spans="1:12" ht="15" hidden="1" customHeight="1" collapsed="1">
      <c r="A79" s="305">
        <v>2</v>
      </c>
      <c r="B79" s="305">
        <v>8</v>
      </c>
      <c r="C79" s="305">
        <v>1</v>
      </c>
      <c r="D79" s="305">
        <v>1</v>
      </c>
      <c r="E79" s="305">
        <v>1</v>
      </c>
      <c r="F79" s="305">
        <v>3</v>
      </c>
      <c r="G79" s="313" t="s">
        <v>119</v>
      </c>
      <c r="H79" s="303">
        <v>50</v>
      </c>
      <c r="I79" s="311"/>
      <c r="J79" s="311"/>
      <c r="K79" s="311"/>
    </row>
    <row r="80" spans="1:12" ht="15" hidden="1" customHeight="1" collapsed="1">
      <c r="A80" s="305">
        <v>2</v>
      </c>
      <c r="B80" s="305">
        <v>8</v>
      </c>
      <c r="C80" s="305">
        <v>1</v>
      </c>
      <c r="D80" s="305">
        <v>2</v>
      </c>
      <c r="E80" s="305"/>
      <c r="F80" s="305"/>
      <c r="G80" s="310" t="s">
        <v>120</v>
      </c>
      <c r="H80" s="303">
        <v>51</v>
      </c>
      <c r="I80" s="311"/>
      <c r="J80" s="311"/>
      <c r="K80" s="311"/>
    </row>
    <row r="81" spans="1:12" ht="36" hidden="1" customHeight="1" collapsed="1">
      <c r="A81" s="315">
        <v>2</v>
      </c>
      <c r="B81" s="315">
        <v>9</v>
      </c>
      <c r="C81" s="315"/>
      <c r="D81" s="315"/>
      <c r="E81" s="315"/>
      <c r="F81" s="315"/>
      <c r="G81" s="309" t="s">
        <v>376</v>
      </c>
      <c r="H81" s="307">
        <v>52</v>
      </c>
      <c r="I81" s="308"/>
      <c r="J81" s="308"/>
      <c r="K81" s="308"/>
      <c r="L81" s="5"/>
    </row>
    <row r="82" spans="1:12" ht="48" hidden="1" customHeight="1" collapsed="1">
      <c r="A82" s="304">
        <v>3</v>
      </c>
      <c r="B82" s="304"/>
      <c r="C82" s="304"/>
      <c r="D82" s="304"/>
      <c r="E82" s="304"/>
      <c r="F82" s="304"/>
      <c r="G82" s="309" t="s">
        <v>377</v>
      </c>
      <c r="H82" s="307">
        <v>53</v>
      </c>
      <c r="I82" s="308">
        <f>I83+I89+I90</f>
        <v>0</v>
      </c>
      <c r="J82" s="308">
        <f>J83+J89+J90</f>
        <v>0</v>
      </c>
      <c r="K82" s="308">
        <f>K83+K89+K90</f>
        <v>0</v>
      </c>
      <c r="L82" s="5"/>
    </row>
    <row r="83" spans="1:12" ht="24" hidden="1" customHeight="1" collapsed="1">
      <c r="A83" s="304">
        <v>3</v>
      </c>
      <c r="B83" s="304">
        <v>1</v>
      </c>
      <c r="C83" s="304"/>
      <c r="D83" s="304"/>
      <c r="E83" s="304"/>
      <c r="F83" s="304"/>
      <c r="G83" s="309" t="s">
        <v>134</v>
      </c>
      <c r="H83" s="307">
        <v>54</v>
      </c>
      <c r="I83" s="308">
        <f>I84+I85+I86+I87+I88</f>
        <v>0</v>
      </c>
      <c r="J83" s="308">
        <f>J84+J85+J86+J87+J88</f>
        <v>0</v>
      </c>
      <c r="K83" s="308">
        <f>K84+K85+K86+K87+K88</f>
        <v>0</v>
      </c>
      <c r="L83" s="5"/>
    </row>
    <row r="84" spans="1:12" ht="24" hidden="1" customHeight="1" collapsed="1">
      <c r="A84" s="316">
        <v>3</v>
      </c>
      <c r="B84" s="316">
        <v>1</v>
      </c>
      <c r="C84" s="316">
        <v>1</v>
      </c>
      <c r="D84" s="317"/>
      <c r="E84" s="317"/>
      <c r="F84" s="317"/>
      <c r="G84" s="310" t="s">
        <v>378</v>
      </c>
      <c r="H84" s="303">
        <v>55</v>
      </c>
      <c r="I84" s="311"/>
      <c r="J84" s="311"/>
      <c r="K84" s="311"/>
      <c r="L84" s="5"/>
    </row>
    <row r="85" spans="1:12" ht="15" hidden="1" customHeight="1" collapsed="1">
      <c r="A85" s="316">
        <v>3</v>
      </c>
      <c r="B85" s="316">
        <v>1</v>
      </c>
      <c r="C85" s="316">
        <v>2</v>
      </c>
      <c r="D85" s="316"/>
      <c r="E85" s="317"/>
      <c r="F85" s="317"/>
      <c r="G85" s="313" t="s">
        <v>151</v>
      </c>
      <c r="H85" s="303">
        <v>56</v>
      </c>
      <c r="I85" s="311"/>
      <c r="J85" s="311"/>
      <c r="K85" s="311"/>
    </row>
    <row r="86" spans="1:12" ht="15" hidden="1" customHeight="1" collapsed="1">
      <c r="A86" s="316">
        <v>3</v>
      </c>
      <c r="B86" s="316">
        <v>1</v>
      </c>
      <c r="C86" s="316">
        <v>3</v>
      </c>
      <c r="D86" s="316"/>
      <c r="E86" s="316"/>
      <c r="F86" s="316"/>
      <c r="G86" s="313" t="s">
        <v>156</v>
      </c>
      <c r="H86" s="303">
        <v>57</v>
      </c>
      <c r="I86" s="311"/>
      <c r="J86" s="311"/>
      <c r="K86" s="311"/>
    </row>
    <row r="87" spans="1:12" ht="24" hidden="1" customHeight="1" collapsed="1">
      <c r="A87" s="316">
        <v>3</v>
      </c>
      <c r="B87" s="316">
        <v>1</v>
      </c>
      <c r="C87" s="316">
        <v>4</v>
      </c>
      <c r="D87" s="316"/>
      <c r="E87" s="316"/>
      <c r="F87" s="316"/>
      <c r="G87" s="313" t="s">
        <v>165</v>
      </c>
      <c r="H87" s="303">
        <v>58</v>
      </c>
      <c r="I87" s="311"/>
      <c r="J87" s="311"/>
      <c r="K87" s="311"/>
      <c r="L87" s="5"/>
    </row>
    <row r="88" spans="1:12" ht="24" hidden="1" customHeight="1" collapsed="1">
      <c r="A88" s="316">
        <v>3</v>
      </c>
      <c r="B88" s="316">
        <v>1</v>
      </c>
      <c r="C88" s="316">
        <v>5</v>
      </c>
      <c r="D88" s="316"/>
      <c r="E88" s="316"/>
      <c r="F88" s="316"/>
      <c r="G88" s="313" t="s">
        <v>379</v>
      </c>
      <c r="H88" s="303">
        <v>59</v>
      </c>
      <c r="I88" s="311"/>
      <c r="J88" s="311"/>
      <c r="K88" s="311"/>
      <c r="L88" s="5"/>
    </row>
    <row r="89" spans="1:12" ht="36" hidden="1" customHeight="1" collapsed="1">
      <c r="A89" s="317">
        <v>3</v>
      </c>
      <c r="B89" s="317">
        <v>2</v>
      </c>
      <c r="C89" s="317"/>
      <c r="D89" s="317"/>
      <c r="E89" s="317"/>
      <c r="F89" s="317"/>
      <c r="G89" s="318" t="s">
        <v>380</v>
      </c>
      <c r="H89" s="307">
        <v>60</v>
      </c>
      <c r="I89" s="308"/>
      <c r="J89" s="308"/>
      <c r="K89" s="308"/>
      <c r="L89" s="5"/>
    </row>
    <row r="90" spans="1:12" ht="24" hidden="1" customHeight="1" collapsed="1">
      <c r="A90" s="317">
        <v>3</v>
      </c>
      <c r="B90" s="317">
        <v>3</v>
      </c>
      <c r="C90" s="317"/>
      <c r="D90" s="317"/>
      <c r="E90" s="317"/>
      <c r="F90" s="317"/>
      <c r="G90" s="318" t="s">
        <v>208</v>
      </c>
      <c r="H90" s="307">
        <v>61</v>
      </c>
      <c r="I90" s="308"/>
      <c r="J90" s="308"/>
      <c r="K90" s="308"/>
      <c r="L90" s="5"/>
    </row>
    <row r="91" spans="1:12">
      <c r="A91" s="304"/>
      <c r="B91" s="304"/>
      <c r="C91" s="304"/>
      <c r="D91" s="304"/>
      <c r="E91" s="304"/>
      <c r="F91" s="304"/>
      <c r="G91" s="309" t="s">
        <v>381</v>
      </c>
      <c r="H91" s="307">
        <v>62</v>
      </c>
      <c r="I91" s="308">
        <f>I30+I82</f>
        <v>2535.16</v>
      </c>
      <c r="J91" s="308">
        <f>J30+J82</f>
        <v>145889.62999999998</v>
      </c>
      <c r="K91" s="308">
        <f>K30+K82</f>
        <v>0</v>
      </c>
    </row>
    <row r="92" spans="1:12">
      <c r="A92" s="319"/>
      <c r="B92" s="319"/>
      <c r="C92" s="319"/>
      <c r="D92" s="320"/>
      <c r="E92" s="320"/>
      <c r="F92" s="320"/>
      <c r="G92" s="320"/>
      <c r="H92" s="298"/>
      <c r="I92" s="321"/>
      <c r="J92" s="321"/>
      <c r="K92" s="322"/>
    </row>
    <row r="93" spans="1:12">
      <c r="A93" s="321" t="s">
        <v>382</v>
      </c>
      <c r="B93" s="290"/>
      <c r="C93" s="290"/>
      <c r="D93" s="290"/>
      <c r="E93" s="290"/>
      <c r="F93" s="290"/>
      <c r="G93" s="290"/>
      <c r="H93" s="323"/>
      <c r="I93" s="324"/>
      <c r="J93" s="290"/>
      <c r="K93" s="290"/>
    </row>
    <row r="94" spans="1:12">
      <c r="A94" s="381" t="s">
        <v>405</v>
      </c>
      <c r="B94" s="381"/>
      <c r="C94" s="381"/>
      <c r="D94" s="381"/>
      <c r="E94" s="381"/>
      <c r="F94" s="381"/>
      <c r="G94" s="381"/>
      <c r="H94" s="381"/>
      <c r="I94" s="286"/>
      <c r="J94" s="405" t="s">
        <v>404</v>
      </c>
      <c r="K94" s="412"/>
    </row>
    <row r="95" spans="1:12">
      <c r="A95" s="413" t="s">
        <v>383</v>
      </c>
      <c r="B95" s="404"/>
      <c r="C95" s="404"/>
      <c r="D95" s="404"/>
      <c r="E95" s="404"/>
      <c r="F95" s="404"/>
      <c r="G95" s="404"/>
      <c r="H95" s="263"/>
      <c r="I95" s="264" t="s">
        <v>228</v>
      </c>
      <c r="J95" s="408" t="s">
        <v>229</v>
      </c>
      <c r="K95" s="408"/>
    </row>
    <row r="96" spans="1:12">
      <c r="A96" s="260"/>
      <c r="B96" s="260"/>
      <c r="C96" s="265"/>
      <c r="D96" s="260"/>
      <c r="E96" s="260"/>
      <c r="F96" s="403"/>
      <c r="G96" s="404"/>
      <c r="H96" s="263"/>
      <c r="I96" s="266"/>
      <c r="J96" s="267"/>
      <c r="K96" s="267"/>
    </row>
    <row r="97" spans="1:11">
      <c r="A97" s="261" t="s">
        <v>230</v>
      </c>
      <c r="B97" s="261"/>
      <c r="C97" s="261"/>
      <c r="D97" s="261"/>
      <c r="E97" s="261"/>
      <c r="F97" s="261"/>
      <c r="G97" s="261"/>
      <c r="H97" s="263"/>
      <c r="I97" s="255"/>
      <c r="J97" s="405" t="s">
        <v>231</v>
      </c>
      <c r="K97" s="405"/>
    </row>
    <row r="98" spans="1:11" ht="30" customHeight="1">
      <c r="A98" s="406" t="s">
        <v>384</v>
      </c>
      <c r="B98" s="407"/>
      <c r="C98" s="407"/>
      <c r="D98" s="407"/>
      <c r="E98" s="407"/>
      <c r="F98" s="407"/>
      <c r="G98" s="407"/>
      <c r="H98" s="262"/>
      <c r="I98" s="264" t="s">
        <v>228</v>
      </c>
      <c r="J98" s="408" t="s">
        <v>229</v>
      </c>
      <c r="K98" s="408"/>
    </row>
    <row r="99" spans="1:11">
      <c r="A99" s="276" t="s">
        <v>279</v>
      </c>
      <c r="B99" s="276"/>
      <c r="C99" s="276"/>
      <c r="D99" s="276"/>
      <c r="E99" s="276"/>
      <c r="F99" s="250"/>
      <c r="G99" s="24"/>
      <c r="H99" s="24"/>
    </row>
  </sheetData>
  <mergeCells count="27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94:H94"/>
    <mergeCell ref="F96:G96"/>
    <mergeCell ref="J97:K97"/>
    <mergeCell ref="A98:G98"/>
    <mergeCell ref="J98:K98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327-46FA-4BC9-9534-1271EE86DF84}">
  <sheetPr>
    <pageSetUpPr fitToPage="1"/>
  </sheetPr>
  <dimension ref="A1:H47"/>
  <sheetViews>
    <sheetView topLeftCell="A15" zoomScale="130" zoomScaleNormal="130" workbookViewId="0">
      <selection activeCell="F42" sqref="F42:H42"/>
    </sheetView>
  </sheetViews>
  <sheetFormatPr defaultRowHeight="12.75"/>
  <cols>
    <col min="1" max="1" width="9.5703125" style="221" customWidth="1"/>
    <col min="2" max="2" width="35.85546875" style="221" customWidth="1"/>
    <col min="3" max="3" width="8.42578125" style="221" customWidth="1"/>
    <col min="4" max="4" width="8" style="221" customWidth="1"/>
    <col min="5" max="5" width="7.7109375" style="221" customWidth="1"/>
    <col min="6" max="7" width="7.85546875" style="221" customWidth="1"/>
    <col min="8" max="8" width="8.28515625" style="221" customWidth="1"/>
    <col min="9" max="16384" width="9.140625" style="221"/>
  </cols>
  <sheetData>
    <row r="1" spans="1:8">
      <c r="E1" s="438" t="s">
        <v>305</v>
      </c>
      <c r="F1" s="438"/>
      <c r="G1" s="438"/>
      <c r="H1" s="438"/>
    </row>
    <row r="2" spans="1:8">
      <c r="A2" s="222"/>
      <c r="E2" s="438" t="s">
        <v>306</v>
      </c>
      <c r="F2" s="438"/>
      <c r="G2" s="438"/>
      <c r="H2" s="438"/>
    </row>
    <row r="3" spans="1:8">
      <c r="E3" s="438" t="s">
        <v>307</v>
      </c>
      <c r="F3" s="438"/>
      <c r="G3" s="438"/>
      <c r="H3" s="438"/>
    </row>
    <row r="4" spans="1:8">
      <c r="E4" s="438" t="s">
        <v>308</v>
      </c>
      <c r="F4" s="438"/>
      <c r="G4" s="438"/>
      <c r="H4" s="438"/>
    </row>
    <row r="5" spans="1:8">
      <c r="E5" s="438" t="s">
        <v>309</v>
      </c>
      <c r="F5" s="438"/>
      <c r="G5" s="438"/>
      <c r="H5" s="438"/>
    </row>
    <row r="6" spans="1:8">
      <c r="F6" s="223"/>
      <c r="G6" s="223"/>
      <c r="H6" s="223"/>
    </row>
    <row r="7" spans="1:8">
      <c r="B7" s="224" t="s">
        <v>238</v>
      </c>
    </row>
    <row r="8" spans="1:8">
      <c r="A8" s="436" t="s">
        <v>239</v>
      </c>
      <c r="B8" s="437"/>
      <c r="C8" s="436"/>
      <c r="D8" s="436"/>
      <c r="E8" s="225"/>
      <c r="F8" s="225"/>
      <c r="G8" s="225"/>
      <c r="H8" s="225"/>
    </row>
    <row r="10" spans="1:8" ht="15" customHeight="1">
      <c r="A10" s="424" t="s">
        <v>399</v>
      </c>
      <c r="B10" s="424"/>
      <c r="C10" s="424"/>
      <c r="D10" s="424"/>
      <c r="E10" s="424"/>
      <c r="F10" s="424"/>
      <c r="G10" s="424"/>
      <c r="H10" s="424"/>
    </row>
    <row r="11" spans="1:8">
      <c r="B11" s="222"/>
      <c r="C11" s="222"/>
      <c r="D11" s="222"/>
      <c r="E11" s="222"/>
      <c r="F11" s="222"/>
      <c r="G11" s="222"/>
      <c r="H11" s="222"/>
    </row>
    <row r="12" spans="1:8">
      <c r="F12" s="425" t="s">
        <v>344</v>
      </c>
      <c r="G12" s="425"/>
      <c r="H12" s="425"/>
    </row>
    <row r="13" spans="1:8">
      <c r="C13" s="426"/>
      <c r="D13" s="426"/>
      <c r="E13" s="426"/>
      <c r="F13" s="222"/>
      <c r="G13" s="427" t="s">
        <v>310</v>
      </c>
      <c r="H13" s="427"/>
    </row>
    <row r="14" spans="1:8" s="226" customFormat="1" ht="12">
      <c r="A14" s="428" t="s">
        <v>30</v>
      </c>
      <c r="B14" s="428" t="s">
        <v>31</v>
      </c>
      <c r="C14" s="431" t="s">
        <v>311</v>
      </c>
      <c r="D14" s="434" t="s">
        <v>312</v>
      </c>
      <c r="E14" s="434"/>
      <c r="F14" s="434"/>
      <c r="G14" s="434"/>
      <c r="H14" s="434"/>
    </row>
    <row r="15" spans="1:8" s="226" customFormat="1" ht="12">
      <c r="A15" s="429"/>
      <c r="B15" s="429"/>
      <c r="C15" s="432"/>
      <c r="D15" s="435" t="s">
        <v>313</v>
      </c>
      <c r="E15" s="435" t="s">
        <v>314</v>
      </c>
      <c r="F15" s="435" t="s">
        <v>315</v>
      </c>
      <c r="G15" s="435" t="s">
        <v>316</v>
      </c>
      <c r="H15" s="435" t="s">
        <v>317</v>
      </c>
    </row>
    <row r="16" spans="1:8" s="226" customFormat="1" ht="12">
      <c r="A16" s="429"/>
      <c r="B16" s="429"/>
      <c r="C16" s="432"/>
      <c r="D16" s="435"/>
      <c r="E16" s="435"/>
      <c r="F16" s="435"/>
      <c r="G16" s="435"/>
      <c r="H16" s="443"/>
    </row>
    <row r="17" spans="1:8" s="226" customFormat="1" ht="12">
      <c r="A17" s="429"/>
      <c r="B17" s="429"/>
      <c r="C17" s="432"/>
      <c r="D17" s="435"/>
      <c r="E17" s="435"/>
      <c r="F17" s="435"/>
      <c r="G17" s="435"/>
      <c r="H17" s="443"/>
    </row>
    <row r="18" spans="1:8" s="226" customFormat="1" ht="12">
      <c r="A18" s="430"/>
      <c r="B18" s="430"/>
      <c r="C18" s="433"/>
      <c r="D18" s="227" t="s">
        <v>235</v>
      </c>
      <c r="E18" s="227" t="s">
        <v>318</v>
      </c>
      <c r="F18" s="227" t="s">
        <v>23</v>
      </c>
      <c r="G18" s="227" t="s">
        <v>233</v>
      </c>
      <c r="H18" s="228" t="s">
        <v>319</v>
      </c>
    </row>
    <row r="19" spans="1:8" s="226" customFormat="1" ht="12">
      <c r="A19" s="229" t="s">
        <v>320</v>
      </c>
      <c r="B19" s="229" t="s">
        <v>42</v>
      </c>
      <c r="C19" s="230">
        <f t="shared" ref="C19:C28" si="0">(D19+E19+F19+G19+H19)</f>
        <v>130142.9</v>
      </c>
      <c r="D19" s="251">
        <v>85942.9</v>
      </c>
      <c r="E19" s="239"/>
      <c r="F19" s="251">
        <v>35300</v>
      </c>
      <c r="G19" s="251">
        <v>8900</v>
      </c>
      <c r="H19" s="229"/>
    </row>
    <row r="20" spans="1:8" s="226" customFormat="1" ht="12">
      <c r="A20" s="229"/>
      <c r="B20" s="229" t="s">
        <v>321</v>
      </c>
      <c r="C20" s="230"/>
      <c r="D20" s="239"/>
      <c r="E20" s="239"/>
      <c r="F20" s="239"/>
      <c r="G20" s="239"/>
      <c r="H20" s="229"/>
    </row>
    <row r="21" spans="1:8" s="226" customFormat="1" ht="12">
      <c r="A21" s="229"/>
      <c r="B21" s="229" t="s">
        <v>322</v>
      </c>
      <c r="C21" s="230">
        <f t="shared" si="0"/>
        <v>25869.71</v>
      </c>
      <c r="D21" s="239">
        <v>25869.71</v>
      </c>
      <c r="E21" s="239"/>
      <c r="F21" s="239"/>
      <c r="G21" s="239"/>
      <c r="H21" s="229"/>
    </row>
    <row r="22" spans="1:8" s="226" customFormat="1" ht="12">
      <c r="A22" s="229" t="s">
        <v>323</v>
      </c>
      <c r="B22" s="229" t="s">
        <v>324</v>
      </c>
      <c r="C22" s="230">
        <f t="shared" si="0"/>
        <v>2102.58</v>
      </c>
      <c r="D22" s="239">
        <v>1473.58</v>
      </c>
      <c r="E22" s="239"/>
      <c r="F22" s="251">
        <v>500</v>
      </c>
      <c r="G22" s="251">
        <v>129</v>
      </c>
      <c r="H22" s="229"/>
    </row>
    <row r="23" spans="1:8" s="233" customFormat="1" ht="12">
      <c r="A23" s="231" t="s">
        <v>325</v>
      </c>
      <c r="B23" s="231" t="s">
        <v>326</v>
      </c>
      <c r="C23" s="232">
        <f>(D23+E23+F23+G23+H23)</f>
        <v>370.5</v>
      </c>
      <c r="D23" s="325">
        <f>(D24+D25+D26+D27+D28+D29+D34+D35+D36)</f>
        <v>303.43</v>
      </c>
      <c r="E23" s="252">
        <f t="shared" ref="E23:H23" si="1">(E24+E25+E26+E27+E28+E29+E34+E36)</f>
        <v>0</v>
      </c>
      <c r="F23" s="252">
        <f t="shared" si="1"/>
        <v>0</v>
      </c>
      <c r="G23" s="252">
        <f t="shared" si="1"/>
        <v>67.069999999999993</v>
      </c>
      <c r="H23" s="231">
        <f t="shared" si="1"/>
        <v>0</v>
      </c>
    </row>
    <row r="24" spans="1:8" s="226" customFormat="1" ht="12" hidden="1">
      <c r="A24" s="229" t="s">
        <v>327</v>
      </c>
      <c r="B24" s="234" t="s">
        <v>47</v>
      </c>
      <c r="C24" s="230">
        <f t="shared" si="0"/>
        <v>0</v>
      </c>
      <c r="D24" s="239"/>
      <c r="E24" s="239"/>
      <c r="F24" s="239"/>
      <c r="G24" s="239"/>
      <c r="H24" s="229"/>
    </row>
    <row r="25" spans="1:8" s="226" customFormat="1" ht="24">
      <c r="A25" s="229" t="s">
        <v>328</v>
      </c>
      <c r="B25" s="234" t="s">
        <v>48</v>
      </c>
      <c r="C25" s="230">
        <f t="shared" si="0"/>
        <v>24.4</v>
      </c>
      <c r="D25" s="251">
        <v>24.4</v>
      </c>
      <c r="E25" s="239"/>
      <c r="F25" s="239"/>
      <c r="G25" s="239"/>
      <c r="H25" s="229"/>
    </row>
    <row r="26" spans="1:8" s="226" customFormat="1" ht="12">
      <c r="A26" s="229" t="s">
        <v>329</v>
      </c>
      <c r="B26" s="234" t="s">
        <v>330</v>
      </c>
      <c r="C26" s="230">
        <f t="shared" si="0"/>
        <v>149.69</v>
      </c>
      <c r="D26" s="239">
        <v>149.69</v>
      </c>
      <c r="E26" s="239"/>
      <c r="F26" s="239"/>
      <c r="G26" s="239"/>
      <c r="H26" s="229"/>
    </row>
    <row r="27" spans="1:8" s="226" customFormat="1" ht="12">
      <c r="A27" s="229" t="s">
        <v>393</v>
      </c>
      <c r="B27" s="234" t="s">
        <v>394</v>
      </c>
      <c r="C27" s="230">
        <f t="shared" si="0"/>
        <v>0</v>
      </c>
      <c r="D27" s="251"/>
      <c r="E27" s="239"/>
      <c r="F27" s="239"/>
      <c r="G27" s="239"/>
      <c r="H27" s="229"/>
    </row>
    <row r="28" spans="1:8" s="226" customFormat="1" ht="12">
      <c r="A28" s="229" t="s">
        <v>331</v>
      </c>
      <c r="B28" s="234" t="s">
        <v>332</v>
      </c>
      <c r="C28" s="230">
        <f t="shared" si="0"/>
        <v>0</v>
      </c>
      <c r="D28" s="251"/>
      <c r="E28" s="239"/>
      <c r="F28" s="239"/>
      <c r="G28" s="239"/>
      <c r="H28" s="229"/>
    </row>
    <row r="29" spans="1:8" s="226" customFormat="1" ht="12">
      <c r="A29" s="229" t="s">
        <v>333</v>
      </c>
      <c r="B29" s="234" t="s">
        <v>58</v>
      </c>
      <c r="C29" s="230">
        <f>(D29+E29+F29+G29+H29)</f>
        <v>63.01</v>
      </c>
      <c r="D29" s="252">
        <f>D31+D32</f>
        <v>63.01</v>
      </c>
      <c r="E29" s="239"/>
      <c r="F29" s="239"/>
      <c r="G29" s="239"/>
      <c r="H29" s="229"/>
    </row>
    <row r="30" spans="1:8" s="226" customFormat="1" ht="12">
      <c r="A30" s="229"/>
      <c r="B30" s="229" t="s">
        <v>321</v>
      </c>
      <c r="C30" s="230"/>
      <c r="D30" s="239"/>
      <c r="E30" s="239"/>
      <c r="F30" s="239"/>
      <c r="G30" s="239"/>
      <c r="H30" s="229"/>
    </row>
    <row r="31" spans="1:8" s="226" customFormat="1" ht="12">
      <c r="A31" s="229"/>
      <c r="B31" s="234" t="s">
        <v>334</v>
      </c>
      <c r="C31" s="230">
        <f t="shared" ref="C31:C39" si="2">(D31+E31+F31+G31+H31)</f>
        <v>39.619999999999997</v>
      </c>
      <c r="D31" s="239">
        <v>39.619999999999997</v>
      </c>
      <c r="E31" s="239"/>
      <c r="F31" s="239"/>
      <c r="G31" s="239"/>
      <c r="H31" s="229"/>
    </row>
    <row r="32" spans="1:8" s="226" customFormat="1" ht="12">
      <c r="A32" s="229"/>
      <c r="B32" s="234" t="s">
        <v>335</v>
      </c>
      <c r="C32" s="230">
        <f t="shared" si="2"/>
        <v>23.39</v>
      </c>
      <c r="D32" s="239">
        <v>23.39</v>
      </c>
      <c r="E32" s="239"/>
      <c r="F32" s="239"/>
      <c r="G32" s="239"/>
      <c r="H32" s="229"/>
    </row>
    <row r="33" spans="1:8" s="226" customFormat="1" ht="12">
      <c r="A33" s="229"/>
      <c r="B33" s="234" t="s">
        <v>336</v>
      </c>
      <c r="C33" s="230">
        <f t="shared" si="2"/>
        <v>0</v>
      </c>
      <c r="D33" s="239"/>
      <c r="E33" s="239"/>
      <c r="F33" s="239"/>
      <c r="G33" s="239"/>
      <c r="H33" s="229"/>
    </row>
    <row r="34" spans="1:8" s="226" customFormat="1" ht="24">
      <c r="A34" s="229" t="s">
        <v>337</v>
      </c>
      <c r="B34" s="234" t="s">
        <v>59</v>
      </c>
      <c r="C34" s="230">
        <f t="shared" si="2"/>
        <v>0</v>
      </c>
      <c r="D34" s="239"/>
      <c r="E34" s="239"/>
      <c r="F34" s="239"/>
      <c r="G34" s="239"/>
      <c r="H34" s="229"/>
    </row>
    <row r="35" spans="1:8" s="226" customFormat="1" ht="12" hidden="1">
      <c r="A35" s="229" t="s">
        <v>338</v>
      </c>
      <c r="B35" s="234" t="s">
        <v>60</v>
      </c>
      <c r="C35" s="230">
        <f t="shared" si="2"/>
        <v>0</v>
      </c>
      <c r="D35" s="239"/>
      <c r="E35" s="239"/>
      <c r="F35" s="239"/>
      <c r="G35" s="239"/>
      <c r="H35" s="229"/>
    </row>
    <row r="36" spans="1:8" s="226" customFormat="1" ht="12">
      <c r="A36" s="229" t="s">
        <v>339</v>
      </c>
      <c r="B36" s="234" t="s">
        <v>62</v>
      </c>
      <c r="C36" s="235">
        <f t="shared" si="2"/>
        <v>133.39999999999998</v>
      </c>
      <c r="D36" s="239">
        <v>66.33</v>
      </c>
      <c r="E36" s="239"/>
      <c r="F36" s="239"/>
      <c r="G36" s="239">
        <v>67.069999999999993</v>
      </c>
      <c r="H36" s="229"/>
    </row>
    <row r="37" spans="1:8" s="226" customFormat="1" ht="12">
      <c r="A37" s="229" t="s">
        <v>340</v>
      </c>
      <c r="B37" s="229" t="s">
        <v>113</v>
      </c>
      <c r="C37" s="230">
        <f t="shared" si="2"/>
        <v>13273.65</v>
      </c>
      <c r="D37" s="252">
        <v>13273.65</v>
      </c>
      <c r="E37" s="239"/>
      <c r="F37" s="239"/>
      <c r="G37" s="239"/>
      <c r="H37" s="229"/>
    </row>
    <row r="38" spans="1:8" s="226" customFormat="1" ht="12">
      <c r="A38" s="229"/>
      <c r="B38" s="229"/>
      <c r="C38" s="230">
        <f t="shared" si="2"/>
        <v>0</v>
      </c>
      <c r="D38" s="239"/>
      <c r="E38" s="239"/>
      <c r="F38" s="239"/>
      <c r="G38" s="239"/>
      <c r="H38" s="229"/>
    </row>
    <row r="39" spans="1:8" s="226" customFormat="1" ht="12" hidden="1">
      <c r="A39" s="229"/>
      <c r="B39" s="229"/>
      <c r="C39" s="230">
        <f t="shared" si="2"/>
        <v>0</v>
      </c>
      <c r="D39" s="229"/>
      <c r="E39" s="229"/>
      <c r="F39" s="229"/>
      <c r="G39" s="229"/>
      <c r="H39" s="229"/>
    </row>
    <row r="40" spans="1:8" s="233" customFormat="1" ht="12">
      <c r="A40" s="236"/>
      <c r="B40" s="237" t="s">
        <v>341</v>
      </c>
      <c r="C40" s="238">
        <f>(D40+E40+F40+G40+H40)</f>
        <v>145889.63</v>
      </c>
      <c r="D40" s="238">
        <f>(D19+D22+D23+D37+D38+D39)</f>
        <v>100993.55999999998</v>
      </c>
      <c r="E40" s="238">
        <f>(E19+E22+E23+E37+E38+E39)</f>
        <v>0</v>
      </c>
      <c r="F40" s="238">
        <f>(F19+F22+F23+F37+F38+F39)</f>
        <v>35800</v>
      </c>
      <c r="G40" s="238">
        <f>(G19+G22+G23+G37+G38+G39)</f>
        <v>9096.07</v>
      </c>
      <c r="H40" s="232">
        <f>(H19+H22+H23+H37+H38+H39)</f>
        <v>0</v>
      </c>
    </row>
    <row r="42" spans="1:8">
      <c r="A42" s="381" t="s">
        <v>405</v>
      </c>
      <c r="B42" s="381"/>
      <c r="C42" s="338"/>
      <c r="D42" s="338"/>
      <c r="E42" s="338"/>
      <c r="F42" s="507" t="s">
        <v>404</v>
      </c>
      <c r="G42" s="507"/>
      <c r="H42" s="507"/>
    </row>
    <row r="43" spans="1:8">
      <c r="C43" s="437" t="s">
        <v>342</v>
      </c>
      <c r="D43" s="437"/>
      <c r="E43" s="436" t="s">
        <v>343</v>
      </c>
      <c r="F43" s="436"/>
      <c r="G43" s="436"/>
      <c r="H43" s="436"/>
    </row>
    <row r="44" spans="1:8">
      <c r="C44" s="225"/>
      <c r="D44" s="225"/>
      <c r="E44" s="225"/>
      <c r="F44" s="225"/>
      <c r="G44" s="225"/>
      <c r="H44" s="225"/>
    </row>
    <row r="45" spans="1:8" ht="27" customHeight="1">
      <c r="A45" s="439" t="s">
        <v>230</v>
      </c>
      <c r="B45" s="440"/>
      <c r="C45" s="441"/>
      <c r="D45" s="441"/>
      <c r="F45" s="442" t="s">
        <v>231</v>
      </c>
      <c r="G45" s="441"/>
      <c r="H45" s="441"/>
    </row>
    <row r="46" spans="1:8">
      <c r="C46" s="437" t="s">
        <v>342</v>
      </c>
      <c r="D46" s="437"/>
      <c r="E46" s="436" t="s">
        <v>343</v>
      </c>
      <c r="F46" s="436"/>
      <c r="G46" s="436"/>
      <c r="H46" s="436"/>
    </row>
    <row r="47" spans="1:8">
      <c r="A47" s="226" t="s">
        <v>304</v>
      </c>
      <c r="C47" s="225"/>
      <c r="D47" s="225"/>
      <c r="E47" s="225"/>
      <c r="F47" s="225"/>
      <c r="G47" s="425"/>
      <c r="H47" s="425"/>
    </row>
  </sheetData>
  <mergeCells count="29">
    <mergeCell ref="A45:B45"/>
    <mergeCell ref="C45:D45"/>
    <mergeCell ref="F45:H45"/>
    <mergeCell ref="E15:E17"/>
    <mergeCell ref="G47:H47"/>
    <mergeCell ref="F15:F17"/>
    <mergeCell ref="G15:G17"/>
    <mergeCell ref="H15:H17"/>
    <mergeCell ref="A42:B42"/>
    <mergeCell ref="C46:D46"/>
    <mergeCell ref="E46:H46"/>
    <mergeCell ref="F42:H42"/>
    <mergeCell ref="C43:D43"/>
    <mergeCell ref="E43:H43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256B-9A22-4101-84E8-7E3CC6564C62}">
  <sheetPr>
    <pageSetUpPr fitToPage="1"/>
  </sheetPr>
  <dimension ref="A1:R54"/>
  <sheetViews>
    <sheetView topLeftCell="A6" zoomScale="120" zoomScaleNormal="120" workbookViewId="0">
      <selection activeCell="B29" sqref="B29:C29"/>
    </sheetView>
  </sheetViews>
  <sheetFormatPr defaultRowHeight="12.75"/>
  <cols>
    <col min="1" max="1" width="1.140625" style="183" customWidth="1"/>
    <col min="2" max="2" width="21.85546875" style="183" customWidth="1"/>
    <col min="3" max="3" width="28.85546875" style="183" customWidth="1"/>
    <col min="4" max="4" width="14.42578125" style="183" customWidth="1"/>
    <col min="5" max="5" width="16.85546875" style="183" customWidth="1"/>
    <col min="6" max="6" width="12.140625" style="183" customWidth="1"/>
    <col min="7" max="7" width="14.5703125" style="183" customWidth="1"/>
    <col min="8" max="8" width="13.28515625" style="183" customWidth="1"/>
    <col min="9" max="16384" width="9.140625" style="183"/>
  </cols>
  <sheetData>
    <row r="1" spans="1:18" ht="6.75" customHeight="1">
      <c r="A1" s="182"/>
      <c r="B1" s="182"/>
      <c r="C1" s="182"/>
      <c r="D1" s="182"/>
      <c r="E1" s="182"/>
      <c r="F1" s="182"/>
      <c r="G1" s="182"/>
      <c r="H1" s="445" t="s">
        <v>280</v>
      </c>
      <c r="I1" s="446"/>
      <c r="J1" s="182"/>
      <c r="K1" s="182"/>
      <c r="L1" s="182"/>
      <c r="M1" s="182"/>
      <c r="N1" s="182"/>
      <c r="O1" s="182"/>
      <c r="P1" s="182"/>
      <c r="Q1" s="182"/>
      <c r="R1" s="182"/>
    </row>
    <row r="2" spans="1:18" ht="27" customHeight="1">
      <c r="A2" s="182"/>
      <c r="B2" s="182"/>
      <c r="C2" s="182"/>
      <c r="D2" s="184"/>
      <c r="E2" s="184"/>
      <c r="F2" s="447" t="s">
        <v>281</v>
      </c>
      <c r="G2" s="446"/>
      <c r="H2" s="446"/>
      <c r="I2" s="446"/>
      <c r="J2" s="185"/>
      <c r="K2" s="185"/>
      <c r="L2" s="182"/>
      <c r="M2" s="182"/>
      <c r="N2" s="182"/>
      <c r="O2" s="182"/>
      <c r="P2" s="182"/>
      <c r="Q2" s="182"/>
      <c r="R2" s="182"/>
    </row>
    <row r="3" spans="1:18">
      <c r="A3" s="182"/>
      <c r="B3" s="182"/>
      <c r="C3" s="182"/>
      <c r="D3" s="184"/>
      <c r="E3" s="184"/>
      <c r="F3" s="447" t="s">
        <v>282</v>
      </c>
      <c r="G3" s="447"/>
      <c r="H3" s="447"/>
      <c r="I3" s="185"/>
      <c r="J3" s="185"/>
      <c r="K3" s="185"/>
      <c r="L3" s="182"/>
      <c r="M3" s="182"/>
      <c r="N3" s="182"/>
      <c r="O3" s="182"/>
      <c r="P3" s="182"/>
      <c r="Q3" s="182"/>
      <c r="R3" s="182"/>
    </row>
    <row r="4" spans="1:18">
      <c r="A4" s="182"/>
      <c r="B4" s="182"/>
      <c r="C4" s="182"/>
      <c r="D4" s="184"/>
      <c r="E4" s="184"/>
      <c r="F4" s="447" t="s">
        <v>283</v>
      </c>
      <c r="G4" s="447"/>
      <c r="H4" s="447"/>
      <c r="I4" s="185"/>
      <c r="J4" s="185"/>
      <c r="K4" s="185"/>
      <c r="L4" s="182"/>
      <c r="M4" s="182"/>
      <c r="N4" s="182"/>
      <c r="O4" s="182"/>
      <c r="P4" s="182"/>
      <c r="Q4" s="182"/>
      <c r="R4" s="182"/>
    </row>
    <row r="5" spans="1:18" ht="16.5" customHeight="1">
      <c r="A5" s="182"/>
      <c r="B5" s="182"/>
      <c r="C5" s="182"/>
      <c r="D5" s="184"/>
      <c r="E5" s="184"/>
      <c r="F5" s="184" t="s">
        <v>284</v>
      </c>
      <c r="G5" s="184"/>
      <c r="H5" s="184"/>
      <c r="I5" s="184"/>
      <c r="J5" s="185"/>
      <c r="K5" s="185"/>
      <c r="L5" s="182"/>
      <c r="M5" s="182"/>
      <c r="N5" s="182"/>
      <c r="O5" s="182"/>
      <c r="P5" s="182"/>
      <c r="Q5" s="182"/>
      <c r="R5" s="182"/>
    </row>
    <row r="6" spans="1:18">
      <c r="A6" s="182"/>
      <c r="B6" s="182"/>
      <c r="C6" s="448" t="s">
        <v>285</v>
      </c>
      <c r="D6" s="448"/>
      <c r="E6" s="448"/>
      <c r="F6" s="448"/>
      <c r="G6" s="448"/>
      <c r="H6" s="448"/>
      <c r="I6" s="186"/>
      <c r="J6" s="187"/>
      <c r="K6" s="184"/>
      <c r="L6" s="182"/>
      <c r="M6" s="182"/>
      <c r="N6" s="182"/>
      <c r="O6" s="182"/>
      <c r="P6" s="182"/>
      <c r="Q6" s="182"/>
      <c r="R6" s="182"/>
    </row>
    <row r="7" spans="1:18">
      <c r="A7" s="182"/>
      <c r="B7" s="188"/>
      <c r="C7" s="186"/>
      <c r="D7" s="186"/>
      <c r="E7" s="186"/>
      <c r="F7" s="186"/>
      <c r="G7" s="186"/>
      <c r="H7" s="186"/>
      <c r="I7" s="188"/>
      <c r="J7" s="188"/>
      <c r="K7" s="188"/>
      <c r="L7" s="182"/>
      <c r="M7" s="182"/>
      <c r="N7" s="182"/>
      <c r="O7" s="182"/>
      <c r="P7" s="182"/>
      <c r="Q7" s="182"/>
      <c r="R7" s="182"/>
    </row>
    <row r="8" spans="1:18" ht="15" customHeight="1">
      <c r="A8" s="182"/>
      <c r="B8" s="188"/>
      <c r="C8" s="189"/>
      <c r="D8" s="190" t="s">
        <v>286</v>
      </c>
      <c r="E8" s="190"/>
      <c r="F8" s="190"/>
      <c r="G8" s="190"/>
      <c r="H8" s="189"/>
      <c r="I8" s="188"/>
      <c r="J8" s="188"/>
      <c r="K8" s="188"/>
      <c r="L8" s="182"/>
      <c r="M8" s="182"/>
      <c r="N8" s="184"/>
      <c r="O8" s="184"/>
      <c r="P8" s="184"/>
      <c r="Q8" s="184"/>
      <c r="R8" s="184"/>
    </row>
    <row r="9" spans="1:18">
      <c r="A9" s="182"/>
      <c r="B9" s="182"/>
      <c r="C9" s="444" t="s">
        <v>287</v>
      </c>
      <c r="D9" s="444"/>
      <c r="E9" s="444"/>
      <c r="F9" s="444"/>
      <c r="G9" s="444"/>
      <c r="H9" s="444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>
      <c r="A10" s="182"/>
      <c r="B10" s="449" t="s">
        <v>403</v>
      </c>
      <c r="C10" s="449"/>
      <c r="D10" s="449"/>
      <c r="E10" s="449"/>
      <c r="F10" s="449"/>
      <c r="G10" s="449"/>
      <c r="H10" s="449"/>
      <c r="I10" s="191"/>
      <c r="J10" s="191"/>
      <c r="K10" s="191" t="s">
        <v>288</v>
      </c>
      <c r="L10" s="186"/>
      <c r="M10" s="186"/>
      <c r="N10" s="186"/>
      <c r="O10" s="186"/>
      <c r="P10" s="186"/>
      <c r="Q10" s="186"/>
      <c r="R10" s="186"/>
    </row>
    <row r="11" spans="1:18" ht="12.75" customHeight="1">
      <c r="A11" s="182"/>
      <c r="B11" s="182"/>
      <c r="C11" s="186"/>
      <c r="D11" s="186"/>
      <c r="E11" s="192"/>
      <c r="F11" s="19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>
      <c r="A12" s="182"/>
      <c r="B12" s="182"/>
      <c r="C12" s="186"/>
      <c r="D12" s="182"/>
      <c r="E12" s="193" t="s">
        <v>289</v>
      </c>
      <c r="F12" s="19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>
      <c r="A13" s="182"/>
      <c r="B13" s="182"/>
      <c r="C13" s="182"/>
      <c r="D13" s="182"/>
      <c r="E13" s="194" t="s">
        <v>290</v>
      </c>
      <c r="F13" s="194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</row>
    <row r="14" spans="1:18" hidden="1">
      <c r="A14" s="182"/>
      <c r="B14" s="186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>
      <c r="A15" s="182"/>
      <c r="B15" s="186"/>
      <c r="C15" s="182"/>
      <c r="D15" s="182"/>
      <c r="E15" s="182"/>
      <c r="F15" s="182"/>
      <c r="G15" s="182"/>
      <c r="H15" s="194" t="s">
        <v>291</v>
      </c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96" customFormat="1" ht="12">
      <c r="A16" s="195"/>
      <c r="B16" s="450" t="s">
        <v>292</v>
      </c>
      <c r="C16" s="450" t="s">
        <v>293</v>
      </c>
      <c r="D16" s="452" t="s">
        <v>294</v>
      </c>
      <c r="E16" s="453"/>
      <c r="F16" s="453"/>
      <c r="G16" s="453"/>
      <c r="H16" s="454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18" s="196" customFormat="1" ht="12">
      <c r="A17" s="195"/>
      <c r="B17" s="451"/>
      <c r="C17" s="451"/>
      <c r="D17" s="197"/>
      <c r="E17" s="198"/>
      <c r="F17" s="198"/>
      <c r="G17" s="198"/>
      <c r="H17" s="199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18" s="196" customFormat="1" ht="12">
      <c r="A18" s="195"/>
      <c r="B18" s="451"/>
      <c r="C18" s="451"/>
      <c r="D18" s="450" t="s">
        <v>295</v>
      </c>
      <c r="E18" s="450" t="s">
        <v>296</v>
      </c>
      <c r="F18" s="456" t="s">
        <v>297</v>
      </c>
      <c r="G18" s="450" t="s">
        <v>298</v>
      </c>
      <c r="H18" s="450" t="s">
        <v>299</v>
      </c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18" s="196" customFormat="1" ht="12">
      <c r="A19" s="195"/>
      <c r="B19" s="451"/>
      <c r="C19" s="451"/>
      <c r="D19" s="455"/>
      <c r="E19" s="455"/>
      <c r="F19" s="457"/>
      <c r="G19" s="455"/>
      <c r="H19" s="455"/>
      <c r="I19" s="195"/>
      <c r="J19" s="195"/>
      <c r="K19" s="195"/>
      <c r="L19" s="195"/>
      <c r="M19" s="195"/>
      <c r="N19" s="195"/>
      <c r="O19" s="195"/>
      <c r="P19" s="195"/>
      <c r="Q19" s="195"/>
      <c r="R19" s="195"/>
    </row>
    <row r="20" spans="1:18" s="196" customFormat="1" ht="12">
      <c r="A20" s="195"/>
      <c r="B20" s="200">
        <v>1</v>
      </c>
      <c r="C20" s="201">
        <v>2</v>
      </c>
      <c r="D20" s="200">
        <v>3</v>
      </c>
      <c r="E20" s="200">
        <v>4</v>
      </c>
      <c r="F20" s="200">
        <v>5</v>
      </c>
      <c r="G20" s="200">
        <v>6</v>
      </c>
      <c r="H20" s="200">
        <v>7</v>
      </c>
      <c r="I20" s="195"/>
      <c r="J20" s="195"/>
      <c r="K20" s="195"/>
      <c r="L20" s="195"/>
      <c r="M20" s="195"/>
      <c r="N20" s="195"/>
      <c r="O20" s="195"/>
      <c r="P20" s="195"/>
      <c r="Q20" s="195"/>
      <c r="R20" s="195"/>
    </row>
    <row r="21" spans="1:18" s="196" customFormat="1" ht="12">
      <c r="A21" s="195"/>
      <c r="B21" s="202"/>
      <c r="C21" s="203"/>
      <c r="D21" s="204">
        <v>0</v>
      </c>
      <c r="E21" s="205">
        <v>0</v>
      </c>
      <c r="F21" s="205">
        <v>0</v>
      </c>
      <c r="G21" s="205">
        <v>0</v>
      </c>
      <c r="H21" s="206">
        <v>0</v>
      </c>
      <c r="I21" s="195"/>
      <c r="J21" s="195"/>
      <c r="K21" s="195"/>
      <c r="L21" s="195"/>
      <c r="M21" s="195"/>
      <c r="N21" s="195"/>
      <c r="O21" s="195"/>
      <c r="P21" s="195"/>
      <c r="Q21" s="195"/>
      <c r="R21" s="195"/>
    </row>
    <row r="22" spans="1:18" s="196" customFormat="1" ht="24">
      <c r="A22" s="195"/>
      <c r="B22" s="202">
        <v>741</v>
      </c>
      <c r="C22" s="207" t="s">
        <v>300</v>
      </c>
      <c r="D22" s="208">
        <v>8999.2199999999993</v>
      </c>
      <c r="E22" s="206">
        <v>4140</v>
      </c>
      <c r="F22" s="206">
        <v>269.10000000000002</v>
      </c>
      <c r="G22" s="205">
        <v>0</v>
      </c>
      <c r="H22" s="206">
        <f>D22+E22-F22</f>
        <v>12870.119999999999</v>
      </c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spans="1:18" s="196" customFormat="1" ht="12">
      <c r="A23" s="195"/>
      <c r="B23" s="202"/>
      <c r="C23" s="203"/>
      <c r="D23" s="204"/>
      <c r="E23" s="205"/>
      <c r="F23" s="205"/>
      <c r="G23" s="209"/>
      <c r="H23" s="209"/>
      <c r="I23" s="195"/>
      <c r="J23" s="195"/>
      <c r="K23" s="195"/>
      <c r="L23" s="195"/>
      <c r="M23" s="195"/>
      <c r="N23" s="195"/>
      <c r="O23" s="195"/>
      <c r="P23" s="195"/>
      <c r="Q23" s="195"/>
      <c r="R23" s="195"/>
    </row>
    <row r="24" spans="1:18" s="196" customFormat="1" ht="12">
      <c r="A24" s="195"/>
      <c r="B24" s="202"/>
      <c r="C24" s="202"/>
      <c r="D24" s="204"/>
      <c r="E24" s="205"/>
      <c r="F24" s="205"/>
      <c r="G24" s="209"/>
      <c r="H24" s="209"/>
      <c r="I24" s="195"/>
      <c r="J24" s="195"/>
      <c r="K24" s="195"/>
      <c r="L24" s="195"/>
      <c r="M24" s="195"/>
      <c r="N24" s="195"/>
      <c r="O24" s="195"/>
      <c r="P24" s="195"/>
      <c r="Q24" s="195"/>
      <c r="R24" s="195"/>
    </row>
    <row r="25" spans="1:18" s="196" customFormat="1" ht="12">
      <c r="A25" s="195"/>
      <c r="B25" s="202"/>
      <c r="C25" s="202"/>
      <c r="D25" s="204"/>
      <c r="E25" s="205"/>
      <c r="F25" s="205"/>
      <c r="G25" s="209"/>
      <c r="H25" s="209"/>
      <c r="I25" s="195"/>
      <c r="J25" s="195"/>
      <c r="K25" s="195"/>
      <c r="L25" s="195"/>
      <c r="M25" s="195"/>
      <c r="N25" s="195"/>
      <c r="O25" s="195"/>
      <c r="P25" s="195"/>
      <c r="Q25" s="195"/>
      <c r="R25" s="195"/>
    </row>
    <row r="26" spans="1:18" s="196" customFormat="1" ht="12">
      <c r="A26" s="195"/>
      <c r="B26" s="209"/>
      <c r="C26" s="210" t="s">
        <v>301</v>
      </c>
      <c r="D26" s="211">
        <f>SUM(D22:D25)</f>
        <v>8999.2199999999993</v>
      </c>
      <c r="E26" s="211">
        <f>SUM(E22:E25)</f>
        <v>4140</v>
      </c>
      <c r="F26" s="211">
        <f>SUM(F22:F25)</f>
        <v>269.10000000000002</v>
      </c>
      <c r="G26" s="211">
        <v>0</v>
      </c>
      <c r="H26" s="211">
        <f>SUM(H22:H25)</f>
        <v>12870.119999999999</v>
      </c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spans="1:18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</row>
    <row r="28" spans="1:18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</row>
    <row r="29" spans="1:18" ht="15" customHeight="1">
      <c r="A29" s="182"/>
      <c r="B29" s="381" t="s">
        <v>405</v>
      </c>
      <c r="C29" s="381"/>
      <c r="D29" s="147"/>
      <c r="E29" s="147"/>
      <c r="F29" s="182"/>
      <c r="G29" s="461" t="s">
        <v>404</v>
      </c>
      <c r="H29" s="461"/>
      <c r="I29" s="182"/>
      <c r="J29" s="212"/>
      <c r="K29" s="182"/>
      <c r="L29" s="182"/>
      <c r="M29" s="182"/>
      <c r="N29" s="182"/>
      <c r="O29" s="182"/>
      <c r="P29" s="182"/>
      <c r="Q29" s="182"/>
      <c r="R29" s="182"/>
    </row>
    <row r="30" spans="1:18">
      <c r="A30" s="182"/>
      <c r="B30" s="458" t="s">
        <v>302</v>
      </c>
      <c r="C30" s="458"/>
      <c r="D30" s="213"/>
      <c r="E30" s="214" t="s">
        <v>228</v>
      </c>
      <c r="F30" s="214"/>
      <c r="G30" s="459" t="s">
        <v>229</v>
      </c>
      <c r="H30" s="459"/>
      <c r="I30" s="215"/>
      <c r="J30" s="215"/>
      <c r="K30" s="182"/>
      <c r="L30" s="216"/>
      <c r="M30" s="182"/>
      <c r="N30" s="182"/>
      <c r="O30" s="182"/>
      <c r="P30" s="182"/>
      <c r="Q30" s="182"/>
      <c r="R30" s="182"/>
    </row>
    <row r="31" spans="1:18">
      <c r="A31" s="182"/>
      <c r="B31" s="182"/>
      <c r="C31" s="182"/>
      <c r="D31" s="192"/>
      <c r="E31" s="182"/>
      <c r="F31" s="182"/>
      <c r="G31" s="182"/>
      <c r="H31" s="182"/>
      <c r="I31" s="192"/>
      <c r="J31" s="192"/>
      <c r="K31" s="192"/>
      <c r="L31" s="182"/>
      <c r="M31" s="182"/>
      <c r="N31" s="182"/>
      <c r="O31" s="182"/>
      <c r="P31" s="182"/>
      <c r="Q31" s="182"/>
      <c r="R31" s="182"/>
    </row>
    <row r="32" spans="1:18" ht="18.75" customHeight="1">
      <c r="A32" s="182"/>
      <c r="B32" s="462" t="s">
        <v>230</v>
      </c>
      <c r="C32" s="462"/>
      <c r="D32" s="217"/>
      <c r="E32" s="217"/>
      <c r="F32" s="182"/>
      <c r="G32" s="461" t="s">
        <v>231</v>
      </c>
      <c r="H32" s="461"/>
      <c r="I32" s="212"/>
      <c r="J32" s="212"/>
      <c r="K32" s="182"/>
      <c r="L32" s="182"/>
      <c r="M32" s="182"/>
      <c r="N32" s="218"/>
      <c r="O32" s="182"/>
      <c r="P32" s="182"/>
      <c r="Q32" s="182"/>
      <c r="R32" s="182"/>
    </row>
    <row r="33" spans="1:18">
      <c r="A33" s="182"/>
      <c r="B33" s="458" t="s">
        <v>303</v>
      </c>
      <c r="C33" s="458"/>
      <c r="D33" s="219"/>
      <c r="E33" s="214" t="s">
        <v>228</v>
      </c>
      <c r="F33" s="214"/>
      <c r="G33" s="459" t="s">
        <v>229</v>
      </c>
      <c r="H33" s="459"/>
      <c r="I33" s="220"/>
      <c r="J33" s="215"/>
      <c r="K33" s="182"/>
      <c r="L33" s="216"/>
      <c r="M33" s="182"/>
      <c r="N33" s="220"/>
      <c r="O33" s="182"/>
      <c r="P33" s="182"/>
      <c r="Q33" s="182"/>
      <c r="R33" s="182"/>
    </row>
    <row r="34" spans="1:18">
      <c r="A34" s="182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2"/>
      <c r="M34" s="182"/>
      <c r="N34" s="182"/>
      <c r="O34" s="182"/>
      <c r="P34" s="182"/>
      <c r="Q34" s="182"/>
      <c r="R34" s="182"/>
    </row>
    <row r="35" spans="1:18" ht="3.75" customHeight="1">
      <c r="A35" s="182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2"/>
      <c r="M35" s="182"/>
      <c r="N35" s="182"/>
      <c r="O35" s="182"/>
      <c r="P35" s="182"/>
      <c r="Q35" s="182"/>
      <c r="R35" s="182"/>
    </row>
    <row r="36" spans="1:18" ht="7.5" customHeight="1">
      <c r="A36" s="182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2"/>
      <c r="M36" s="182"/>
      <c r="N36" s="182"/>
      <c r="O36" s="182"/>
      <c r="P36" s="182"/>
      <c r="Q36" s="182"/>
      <c r="R36" s="182"/>
    </row>
    <row r="37" spans="1:18" ht="15" customHeight="1">
      <c r="A37" s="182"/>
      <c r="B37" s="460" t="s">
        <v>304</v>
      </c>
      <c r="C37" s="460"/>
      <c r="D37" s="460"/>
      <c r="E37" s="460"/>
      <c r="F37" s="460"/>
      <c r="G37" s="188"/>
      <c r="H37" s="188"/>
      <c r="I37" s="188"/>
      <c r="J37" s="188"/>
      <c r="K37" s="188"/>
      <c r="L37" s="182"/>
      <c r="M37" s="182"/>
      <c r="N37" s="182"/>
      <c r="O37" s="182"/>
      <c r="P37" s="182"/>
      <c r="Q37" s="182"/>
      <c r="R37" s="182"/>
    </row>
    <row r="38" spans="1:18">
      <c r="A38" s="182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2"/>
      <c r="M38" s="182"/>
      <c r="N38" s="182"/>
      <c r="O38" s="182"/>
      <c r="P38" s="182"/>
      <c r="Q38" s="182"/>
      <c r="R38" s="182"/>
    </row>
    <row r="39" spans="1:18">
      <c r="A39" s="182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2"/>
      <c r="M39" s="182"/>
      <c r="N39" s="182"/>
      <c r="O39" s="182"/>
      <c r="P39" s="182"/>
      <c r="Q39" s="182"/>
      <c r="R39" s="182"/>
    </row>
    <row r="40" spans="1:18">
      <c r="A40" s="182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2"/>
      <c r="M40" s="182"/>
      <c r="N40" s="182"/>
      <c r="O40" s="182"/>
      <c r="P40" s="182"/>
      <c r="Q40" s="182"/>
      <c r="R40" s="182"/>
    </row>
    <row r="41" spans="1:18">
      <c r="A41" s="182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2"/>
      <c r="M41" s="182"/>
      <c r="N41" s="182"/>
      <c r="O41" s="182"/>
      <c r="P41" s="182"/>
      <c r="Q41" s="182"/>
      <c r="R41" s="182"/>
    </row>
    <row r="42" spans="1:18">
      <c r="A42" s="182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2"/>
      <c r="M42" s="182"/>
      <c r="N42" s="182"/>
      <c r="O42" s="182"/>
      <c r="P42" s="182"/>
      <c r="Q42" s="182"/>
      <c r="R42" s="182"/>
    </row>
    <row r="43" spans="1:18">
      <c r="A43" s="182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2"/>
      <c r="M43" s="182"/>
      <c r="N43" s="182"/>
      <c r="O43" s="182"/>
      <c r="P43" s="182"/>
      <c r="Q43" s="182"/>
      <c r="R43" s="182"/>
    </row>
    <row r="44" spans="1:18">
      <c r="A44" s="182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2"/>
      <c r="M44" s="182"/>
      <c r="N44" s="182"/>
      <c r="O44" s="182"/>
      <c r="P44" s="182"/>
      <c r="Q44" s="182"/>
      <c r="R44" s="182"/>
    </row>
    <row r="45" spans="1:18">
      <c r="A45" s="182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2"/>
      <c r="M45" s="182"/>
      <c r="N45" s="182"/>
      <c r="O45" s="182"/>
      <c r="P45" s="182"/>
      <c r="Q45" s="182"/>
      <c r="R45" s="182"/>
    </row>
    <row r="46" spans="1:18">
      <c r="A46" s="182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2"/>
      <c r="M46" s="182"/>
      <c r="N46" s="182"/>
      <c r="O46" s="182"/>
      <c r="P46" s="182"/>
      <c r="Q46" s="182"/>
      <c r="R46" s="182"/>
    </row>
    <row r="47" spans="1:18">
      <c r="A47" s="182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2"/>
      <c r="M47" s="182"/>
      <c r="N47" s="182"/>
      <c r="O47" s="182"/>
      <c r="P47" s="182"/>
      <c r="Q47" s="182"/>
      <c r="R47" s="182"/>
    </row>
    <row r="48" spans="1:18">
      <c r="A48" s="182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2"/>
      <c r="M48" s="182"/>
      <c r="N48" s="182"/>
      <c r="O48" s="182"/>
      <c r="P48" s="182"/>
      <c r="Q48" s="182"/>
      <c r="R48" s="182"/>
    </row>
    <row r="49" spans="1:18">
      <c r="A49" s="182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2"/>
      <c r="M49" s="182"/>
      <c r="N49" s="182"/>
      <c r="O49" s="182"/>
      <c r="P49" s="182"/>
      <c r="Q49" s="182"/>
      <c r="R49" s="182"/>
    </row>
    <row r="50" spans="1:18">
      <c r="A50" s="182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2"/>
      <c r="M50" s="182"/>
      <c r="N50" s="182"/>
      <c r="O50" s="182"/>
      <c r="P50" s="182"/>
      <c r="Q50" s="182"/>
      <c r="R50" s="182"/>
    </row>
    <row r="51" spans="1:18">
      <c r="A51" s="182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2"/>
      <c r="M51" s="182"/>
      <c r="N51" s="182"/>
      <c r="O51" s="182"/>
      <c r="P51" s="182"/>
      <c r="Q51" s="182"/>
      <c r="R51" s="182"/>
    </row>
    <row r="52" spans="1:18">
      <c r="A52" s="182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2"/>
      <c r="M52" s="182"/>
      <c r="N52" s="182"/>
      <c r="O52" s="182"/>
      <c r="P52" s="182"/>
      <c r="Q52" s="182"/>
      <c r="R52" s="182"/>
    </row>
    <row r="53" spans="1:18">
      <c r="A53" s="182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2"/>
      <c r="M53" s="182"/>
      <c r="N53" s="182"/>
      <c r="O53" s="182"/>
      <c r="P53" s="182"/>
      <c r="Q53" s="182"/>
      <c r="R53" s="182"/>
    </row>
    <row r="54" spans="1:18">
      <c r="A54" s="182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2"/>
      <c r="M54" s="182"/>
      <c r="N54" s="182"/>
      <c r="O54" s="182"/>
      <c r="P54" s="182"/>
      <c r="Q54" s="182"/>
      <c r="R54" s="182"/>
    </row>
  </sheetData>
  <mergeCells count="24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C9:H9"/>
    <mergeCell ref="H1:I1"/>
    <mergeCell ref="F2:I2"/>
    <mergeCell ref="F3:H3"/>
    <mergeCell ref="F4:H4"/>
    <mergeCell ref="C6:H6"/>
  </mergeCells>
  <pageMargins left="0.25" right="0.25" top="0.75" bottom="0.75" header="0.3" footer="0.3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D7C-B9CA-43ED-A5A5-A85F3CC5EE3B}">
  <sheetPr>
    <pageSetUpPr fitToPage="1"/>
  </sheetPr>
  <dimension ref="A1:O34"/>
  <sheetViews>
    <sheetView topLeftCell="A2" zoomScale="120" zoomScaleNormal="120" workbookViewId="0">
      <selection activeCell="F31" sqref="F31"/>
    </sheetView>
  </sheetViews>
  <sheetFormatPr defaultRowHeight="12.75"/>
  <cols>
    <col min="1" max="3" width="9.140625" style="155"/>
    <col min="4" max="4" width="17.85546875" style="155" customWidth="1"/>
    <col min="5" max="5" width="13.5703125" style="155" customWidth="1"/>
    <col min="6" max="6" width="11.7109375" style="155" customWidth="1"/>
    <col min="7" max="7" width="12.7109375" style="155" customWidth="1"/>
    <col min="8" max="8" width="14.7109375" style="155" customWidth="1"/>
    <col min="9" max="9" width="13.85546875" style="155" customWidth="1"/>
    <col min="10" max="10" width="12.7109375" style="155" customWidth="1"/>
    <col min="11" max="11" width="17.85546875" style="155" customWidth="1"/>
    <col min="12" max="259" width="9.140625" style="155"/>
    <col min="260" max="260" width="17.85546875" style="155" customWidth="1"/>
    <col min="261" max="261" width="13.5703125" style="155" customWidth="1"/>
    <col min="262" max="262" width="11.7109375" style="155" customWidth="1"/>
    <col min="263" max="263" width="12.7109375" style="155" customWidth="1"/>
    <col min="264" max="264" width="14.7109375" style="155" customWidth="1"/>
    <col min="265" max="265" width="13.85546875" style="155" customWidth="1"/>
    <col min="266" max="266" width="12.7109375" style="155" customWidth="1"/>
    <col min="267" max="267" width="17.85546875" style="155" customWidth="1"/>
    <col min="268" max="515" width="9.140625" style="155"/>
    <col min="516" max="516" width="17.85546875" style="155" customWidth="1"/>
    <col min="517" max="517" width="13.5703125" style="155" customWidth="1"/>
    <col min="518" max="518" width="11.7109375" style="155" customWidth="1"/>
    <col min="519" max="519" width="12.7109375" style="155" customWidth="1"/>
    <col min="520" max="520" width="14.7109375" style="155" customWidth="1"/>
    <col min="521" max="521" width="13.85546875" style="155" customWidth="1"/>
    <col min="522" max="522" width="12.7109375" style="155" customWidth="1"/>
    <col min="523" max="523" width="17.85546875" style="155" customWidth="1"/>
    <col min="524" max="771" width="9.140625" style="155"/>
    <col min="772" max="772" width="17.85546875" style="155" customWidth="1"/>
    <col min="773" max="773" width="13.5703125" style="155" customWidth="1"/>
    <col min="774" max="774" width="11.7109375" style="155" customWidth="1"/>
    <col min="775" max="775" width="12.7109375" style="155" customWidth="1"/>
    <col min="776" max="776" width="14.7109375" style="155" customWidth="1"/>
    <col min="777" max="777" width="13.85546875" style="155" customWidth="1"/>
    <col min="778" max="778" width="12.7109375" style="155" customWidth="1"/>
    <col min="779" max="779" width="17.85546875" style="155" customWidth="1"/>
    <col min="780" max="1027" width="9.140625" style="155"/>
    <col min="1028" max="1028" width="17.85546875" style="155" customWidth="1"/>
    <col min="1029" max="1029" width="13.5703125" style="155" customWidth="1"/>
    <col min="1030" max="1030" width="11.7109375" style="155" customWidth="1"/>
    <col min="1031" max="1031" width="12.7109375" style="155" customWidth="1"/>
    <col min="1032" max="1032" width="14.7109375" style="155" customWidth="1"/>
    <col min="1033" max="1033" width="13.85546875" style="155" customWidth="1"/>
    <col min="1034" max="1034" width="12.7109375" style="155" customWidth="1"/>
    <col min="1035" max="1035" width="17.85546875" style="155" customWidth="1"/>
    <col min="1036" max="1283" width="9.140625" style="155"/>
    <col min="1284" max="1284" width="17.85546875" style="155" customWidth="1"/>
    <col min="1285" max="1285" width="13.5703125" style="155" customWidth="1"/>
    <col min="1286" max="1286" width="11.7109375" style="155" customWidth="1"/>
    <col min="1287" max="1287" width="12.7109375" style="155" customWidth="1"/>
    <col min="1288" max="1288" width="14.7109375" style="155" customWidth="1"/>
    <col min="1289" max="1289" width="13.85546875" style="155" customWidth="1"/>
    <col min="1290" max="1290" width="12.7109375" style="155" customWidth="1"/>
    <col min="1291" max="1291" width="17.85546875" style="155" customWidth="1"/>
    <col min="1292" max="1539" width="9.140625" style="155"/>
    <col min="1540" max="1540" width="17.85546875" style="155" customWidth="1"/>
    <col min="1541" max="1541" width="13.5703125" style="155" customWidth="1"/>
    <col min="1542" max="1542" width="11.7109375" style="155" customWidth="1"/>
    <col min="1543" max="1543" width="12.7109375" style="155" customWidth="1"/>
    <col min="1544" max="1544" width="14.7109375" style="155" customWidth="1"/>
    <col min="1545" max="1545" width="13.85546875" style="155" customWidth="1"/>
    <col min="1546" max="1546" width="12.7109375" style="155" customWidth="1"/>
    <col min="1547" max="1547" width="17.85546875" style="155" customWidth="1"/>
    <col min="1548" max="1795" width="9.140625" style="155"/>
    <col min="1796" max="1796" width="17.85546875" style="155" customWidth="1"/>
    <col min="1797" max="1797" width="13.5703125" style="155" customWidth="1"/>
    <col min="1798" max="1798" width="11.7109375" style="155" customWidth="1"/>
    <col min="1799" max="1799" width="12.7109375" style="155" customWidth="1"/>
    <col min="1800" max="1800" width="14.7109375" style="155" customWidth="1"/>
    <col min="1801" max="1801" width="13.85546875" style="155" customWidth="1"/>
    <col min="1802" max="1802" width="12.7109375" style="155" customWidth="1"/>
    <col min="1803" max="1803" width="17.85546875" style="155" customWidth="1"/>
    <col min="1804" max="2051" width="9.140625" style="155"/>
    <col min="2052" max="2052" width="17.85546875" style="155" customWidth="1"/>
    <col min="2053" max="2053" width="13.5703125" style="155" customWidth="1"/>
    <col min="2054" max="2054" width="11.7109375" style="155" customWidth="1"/>
    <col min="2055" max="2055" width="12.7109375" style="155" customWidth="1"/>
    <col min="2056" max="2056" width="14.7109375" style="155" customWidth="1"/>
    <col min="2057" max="2057" width="13.85546875" style="155" customWidth="1"/>
    <col min="2058" max="2058" width="12.7109375" style="155" customWidth="1"/>
    <col min="2059" max="2059" width="17.85546875" style="155" customWidth="1"/>
    <col min="2060" max="2307" width="9.140625" style="155"/>
    <col min="2308" max="2308" width="17.85546875" style="155" customWidth="1"/>
    <col min="2309" max="2309" width="13.5703125" style="155" customWidth="1"/>
    <col min="2310" max="2310" width="11.7109375" style="155" customWidth="1"/>
    <col min="2311" max="2311" width="12.7109375" style="155" customWidth="1"/>
    <col min="2312" max="2312" width="14.7109375" style="155" customWidth="1"/>
    <col min="2313" max="2313" width="13.85546875" style="155" customWidth="1"/>
    <col min="2314" max="2314" width="12.7109375" style="155" customWidth="1"/>
    <col min="2315" max="2315" width="17.85546875" style="155" customWidth="1"/>
    <col min="2316" max="2563" width="9.140625" style="155"/>
    <col min="2564" max="2564" width="17.85546875" style="155" customWidth="1"/>
    <col min="2565" max="2565" width="13.5703125" style="155" customWidth="1"/>
    <col min="2566" max="2566" width="11.7109375" style="155" customWidth="1"/>
    <col min="2567" max="2567" width="12.7109375" style="155" customWidth="1"/>
    <col min="2568" max="2568" width="14.7109375" style="155" customWidth="1"/>
    <col min="2569" max="2569" width="13.85546875" style="155" customWidth="1"/>
    <col min="2570" max="2570" width="12.7109375" style="155" customWidth="1"/>
    <col min="2571" max="2571" width="17.85546875" style="155" customWidth="1"/>
    <col min="2572" max="2819" width="9.140625" style="155"/>
    <col min="2820" max="2820" width="17.85546875" style="155" customWidth="1"/>
    <col min="2821" max="2821" width="13.5703125" style="155" customWidth="1"/>
    <col min="2822" max="2822" width="11.7109375" style="155" customWidth="1"/>
    <col min="2823" max="2823" width="12.7109375" style="155" customWidth="1"/>
    <col min="2824" max="2824" width="14.7109375" style="155" customWidth="1"/>
    <col min="2825" max="2825" width="13.85546875" style="155" customWidth="1"/>
    <col min="2826" max="2826" width="12.7109375" style="155" customWidth="1"/>
    <col min="2827" max="2827" width="17.85546875" style="155" customWidth="1"/>
    <col min="2828" max="3075" width="9.140625" style="155"/>
    <col min="3076" max="3076" width="17.85546875" style="155" customWidth="1"/>
    <col min="3077" max="3077" width="13.5703125" style="155" customWidth="1"/>
    <col min="3078" max="3078" width="11.7109375" style="155" customWidth="1"/>
    <col min="3079" max="3079" width="12.7109375" style="155" customWidth="1"/>
    <col min="3080" max="3080" width="14.7109375" style="155" customWidth="1"/>
    <col min="3081" max="3081" width="13.85546875" style="155" customWidth="1"/>
    <col min="3082" max="3082" width="12.7109375" style="155" customWidth="1"/>
    <col min="3083" max="3083" width="17.85546875" style="155" customWidth="1"/>
    <col min="3084" max="3331" width="9.140625" style="155"/>
    <col min="3332" max="3332" width="17.85546875" style="155" customWidth="1"/>
    <col min="3333" max="3333" width="13.5703125" style="155" customWidth="1"/>
    <col min="3334" max="3334" width="11.7109375" style="155" customWidth="1"/>
    <col min="3335" max="3335" width="12.7109375" style="155" customWidth="1"/>
    <col min="3336" max="3336" width="14.7109375" style="155" customWidth="1"/>
    <col min="3337" max="3337" width="13.85546875" style="155" customWidth="1"/>
    <col min="3338" max="3338" width="12.7109375" style="155" customWidth="1"/>
    <col min="3339" max="3339" width="17.85546875" style="155" customWidth="1"/>
    <col min="3340" max="3587" width="9.140625" style="155"/>
    <col min="3588" max="3588" width="17.85546875" style="155" customWidth="1"/>
    <col min="3589" max="3589" width="13.5703125" style="155" customWidth="1"/>
    <col min="3590" max="3590" width="11.7109375" style="155" customWidth="1"/>
    <col min="3591" max="3591" width="12.7109375" style="155" customWidth="1"/>
    <col min="3592" max="3592" width="14.7109375" style="155" customWidth="1"/>
    <col min="3593" max="3593" width="13.85546875" style="155" customWidth="1"/>
    <col min="3594" max="3594" width="12.7109375" style="155" customWidth="1"/>
    <col min="3595" max="3595" width="17.85546875" style="155" customWidth="1"/>
    <col min="3596" max="3843" width="9.140625" style="155"/>
    <col min="3844" max="3844" width="17.85546875" style="155" customWidth="1"/>
    <col min="3845" max="3845" width="13.5703125" style="155" customWidth="1"/>
    <col min="3846" max="3846" width="11.7109375" style="155" customWidth="1"/>
    <col min="3847" max="3847" width="12.7109375" style="155" customWidth="1"/>
    <col min="3848" max="3848" width="14.7109375" style="155" customWidth="1"/>
    <col min="3849" max="3849" width="13.85546875" style="155" customWidth="1"/>
    <col min="3850" max="3850" width="12.7109375" style="155" customWidth="1"/>
    <col min="3851" max="3851" width="17.85546875" style="155" customWidth="1"/>
    <col min="3852" max="4099" width="9.140625" style="155"/>
    <col min="4100" max="4100" width="17.85546875" style="155" customWidth="1"/>
    <col min="4101" max="4101" width="13.5703125" style="155" customWidth="1"/>
    <col min="4102" max="4102" width="11.7109375" style="155" customWidth="1"/>
    <col min="4103" max="4103" width="12.7109375" style="155" customWidth="1"/>
    <col min="4104" max="4104" width="14.7109375" style="155" customWidth="1"/>
    <col min="4105" max="4105" width="13.85546875" style="155" customWidth="1"/>
    <col min="4106" max="4106" width="12.7109375" style="155" customWidth="1"/>
    <col min="4107" max="4107" width="17.85546875" style="155" customWidth="1"/>
    <col min="4108" max="4355" width="9.140625" style="155"/>
    <col min="4356" max="4356" width="17.85546875" style="155" customWidth="1"/>
    <col min="4357" max="4357" width="13.5703125" style="155" customWidth="1"/>
    <col min="4358" max="4358" width="11.7109375" style="155" customWidth="1"/>
    <col min="4359" max="4359" width="12.7109375" style="155" customWidth="1"/>
    <col min="4360" max="4360" width="14.7109375" style="155" customWidth="1"/>
    <col min="4361" max="4361" width="13.85546875" style="155" customWidth="1"/>
    <col min="4362" max="4362" width="12.7109375" style="155" customWidth="1"/>
    <col min="4363" max="4363" width="17.85546875" style="155" customWidth="1"/>
    <col min="4364" max="4611" width="9.140625" style="155"/>
    <col min="4612" max="4612" width="17.85546875" style="155" customWidth="1"/>
    <col min="4613" max="4613" width="13.5703125" style="155" customWidth="1"/>
    <col min="4614" max="4614" width="11.7109375" style="155" customWidth="1"/>
    <col min="4615" max="4615" width="12.7109375" style="155" customWidth="1"/>
    <col min="4616" max="4616" width="14.7109375" style="155" customWidth="1"/>
    <col min="4617" max="4617" width="13.85546875" style="155" customWidth="1"/>
    <col min="4618" max="4618" width="12.7109375" style="155" customWidth="1"/>
    <col min="4619" max="4619" width="17.85546875" style="155" customWidth="1"/>
    <col min="4620" max="4867" width="9.140625" style="155"/>
    <col min="4868" max="4868" width="17.85546875" style="155" customWidth="1"/>
    <col min="4869" max="4869" width="13.5703125" style="155" customWidth="1"/>
    <col min="4870" max="4870" width="11.7109375" style="155" customWidth="1"/>
    <col min="4871" max="4871" width="12.7109375" style="155" customWidth="1"/>
    <col min="4872" max="4872" width="14.7109375" style="155" customWidth="1"/>
    <col min="4873" max="4873" width="13.85546875" style="155" customWidth="1"/>
    <col min="4874" max="4874" width="12.7109375" style="155" customWidth="1"/>
    <col min="4875" max="4875" width="17.85546875" style="155" customWidth="1"/>
    <col min="4876" max="5123" width="9.140625" style="155"/>
    <col min="5124" max="5124" width="17.85546875" style="155" customWidth="1"/>
    <col min="5125" max="5125" width="13.5703125" style="155" customWidth="1"/>
    <col min="5126" max="5126" width="11.7109375" style="155" customWidth="1"/>
    <col min="5127" max="5127" width="12.7109375" style="155" customWidth="1"/>
    <col min="5128" max="5128" width="14.7109375" style="155" customWidth="1"/>
    <col min="5129" max="5129" width="13.85546875" style="155" customWidth="1"/>
    <col min="5130" max="5130" width="12.7109375" style="155" customWidth="1"/>
    <col min="5131" max="5131" width="17.85546875" style="155" customWidth="1"/>
    <col min="5132" max="5379" width="9.140625" style="155"/>
    <col min="5380" max="5380" width="17.85546875" style="155" customWidth="1"/>
    <col min="5381" max="5381" width="13.5703125" style="155" customWidth="1"/>
    <col min="5382" max="5382" width="11.7109375" style="155" customWidth="1"/>
    <col min="5383" max="5383" width="12.7109375" style="155" customWidth="1"/>
    <col min="5384" max="5384" width="14.7109375" style="155" customWidth="1"/>
    <col min="5385" max="5385" width="13.85546875" style="155" customWidth="1"/>
    <col min="5386" max="5386" width="12.7109375" style="155" customWidth="1"/>
    <col min="5387" max="5387" width="17.85546875" style="155" customWidth="1"/>
    <col min="5388" max="5635" width="9.140625" style="155"/>
    <col min="5636" max="5636" width="17.85546875" style="155" customWidth="1"/>
    <col min="5637" max="5637" width="13.5703125" style="155" customWidth="1"/>
    <col min="5638" max="5638" width="11.7109375" style="155" customWidth="1"/>
    <col min="5639" max="5639" width="12.7109375" style="155" customWidth="1"/>
    <col min="5640" max="5640" width="14.7109375" style="155" customWidth="1"/>
    <col min="5641" max="5641" width="13.85546875" style="155" customWidth="1"/>
    <col min="5642" max="5642" width="12.7109375" style="155" customWidth="1"/>
    <col min="5643" max="5643" width="17.85546875" style="155" customWidth="1"/>
    <col min="5644" max="5891" width="9.140625" style="155"/>
    <col min="5892" max="5892" width="17.85546875" style="155" customWidth="1"/>
    <col min="5893" max="5893" width="13.5703125" style="155" customWidth="1"/>
    <col min="5894" max="5894" width="11.7109375" style="155" customWidth="1"/>
    <col min="5895" max="5895" width="12.7109375" style="155" customWidth="1"/>
    <col min="5896" max="5896" width="14.7109375" style="155" customWidth="1"/>
    <col min="5897" max="5897" width="13.85546875" style="155" customWidth="1"/>
    <col min="5898" max="5898" width="12.7109375" style="155" customWidth="1"/>
    <col min="5899" max="5899" width="17.85546875" style="155" customWidth="1"/>
    <col min="5900" max="6147" width="9.140625" style="155"/>
    <col min="6148" max="6148" width="17.85546875" style="155" customWidth="1"/>
    <col min="6149" max="6149" width="13.5703125" style="155" customWidth="1"/>
    <col min="6150" max="6150" width="11.7109375" style="155" customWidth="1"/>
    <col min="6151" max="6151" width="12.7109375" style="155" customWidth="1"/>
    <col min="6152" max="6152" width="14.7109375" style="155" customWidth="1"/>
    <col min="6153" max="6153" width="13.85546875" style="155" customWidth="1"/>
    <col min="6154" max="6154" width="12.7109375" style="155" customWidth="1"/>
    <col min="6155" max="6155" width="17.85546875" style="155" customWidth="1"/>
    <col min="6156" max="6403" width="9.140625" style="155"/>
    <col min="6404" max="6404" width="17.85546875" style="155" customWidth="1"/>
    <col min="6405" max="6405" width="13.5703125" style="155" customWidth="1"/>
    <col min="6406" max="6406" width="11.7109375" style="155" customWidth="1"/>
    <col min="6407" max="6407" width="12.7109375" style="155" customWidth="1"/>
    <col min="6408" max="6408" width="14.7109375" style="155" customWidth="1"/>
    <col min="6409" max="6409" width="13.85546875" style="155" customWidth="1"/>
    <col min="6410" max="6410" width="12.7109375" style="155" customWidth="1"/>
    <col min="6411" max="6411" width="17.85546875" style="155" customWidth="1"/>
    <col min="6412" max="6659" width="9.140625" style="155"/>
    <col min="6660" max="6660" width="17.85546875" style="155" customWidth="1"/>
    <col min="6661" max="6661" width="13.5703125" style="155" customWidth="1"/>
    <col min="6662" max="6662" width="11.7109375" style="155" customWidth="1"/>
    <col min="6663" max="6663" width="12.7109375" style="155" customWidth="1"/>
    <col min="6664" max="6664" width="14.7109375" style="155" customWidth="1"/>
    <col min="6665" max="6665" width="13.85546875" style="155" customWidth="1"/>
    <col min="6666" max="6666" width="12.7109375" style="155" customWidth="1"/>
    <col min="6667" max="6667" width="17.85546875" style="155" customWidth="1"/>
    <col min="6668" max="6915" width="9.140625" style="155"/>
    <col min="6916" max="6916" width="17.85546875" style="155" customWidth="1"/>
    <col min="6917" max="6917" width="13.5703125" style="155" customWidth="1"/>
    <col min="6918" max="6918" width="11.7109375" style="155" customWidth="1"/>
    <col min="6919" max="6919" width="12.7109375" style="155" customWidth="1"/>
    <col min="6920" max="6920" width="14.7109375" style="155" customWidth="1"/>
    <col min="6921" max="6921" width="13.85546875" style="155" customWidth="1"/>
    <col min="6922" max="6922" width="12.7109375" style="155" customWidth="1"/>
    <col min="6923" max="6923" width="17.85546875" style="155" customWidth="1"/>
    <col min="6924" max="7171" width="9.140625" style="155"/>
    <col min="7172" max="7172" width="17.85546875" style="155" customWidth="1"/>
    <col min="7173" max="7173" width="13.5703125" style="155" customWidth="1"/>
    <col min="7174" max="7174" width="11.7109375" style="155" customWidth="1"/>
    <col min="7175" max="7175" width="12.7109375" style="155" customWidth="1"/>
    <col min="7176" max="7176" width="14.7109375" style="155" customWidth="1"/>
    <col min="7177" max="7177" width="13.85546875" style="155" customWidth="1"/>
    <col min="7178" max="7178" width="12.7109375" style="155" customWidth="1"/>
    <col min="7179" max="7179" width="17.85546875" style="155" customWidth="1"/>
    <col min="7180" max="7427" width="9.140625" style="155"/>
    <col min="7428" max="7428" width="17.85546875" style="155" customWidth="1"/>
    <col min="7429" max="7429" width="13.5703125" style="155" customWidth="1"/>
    <col min="7430" max="7430" width="11.7109375" style="155" customWidth="1"/>
    <col min="7431" max="7431" width="12.7109375" style="155" customWidth="1"/>
    <col min="7432" max="7432" width="14.7109375" style="155" customWidth="1"/>
    <col min="7433" max="7433" width="13.85546875" style="155" customWidth="1"/>
    <col min="7434" max="7434" width="12.7109375" style="155" customWidth="1"/>
    <col min="7435" max="7435" width="17.85546875" style="155" customWidth="1"/>
    <col min="7436" max="7683" width="9.140625" style="155"/>
    <col min="7684" max="7684" width="17.85546875" style="155" customWidth="1"/>
    <col min="7685" max="7685" width="13.5703125" style="155" customWidth="1"/>
    <col min="7686" max="7686" width="11.7109375" style="155" customWidth="1"/>
    <col min="7687" max="7687" width="12.7109375" style="155" customWidth="1"/>
    <col min="7688" max="7688" width="14.7109375" style="155" customWidth="1"/>
    <col min="7689" max="7689" width="13.85546875" style="155" customWidth="1"/>
    <col min="7690" max="7690" width="12.7109375" style="155" customWidth="1"/>
    <col min="7691" max="7691" width="17.85546875" style="155" customWidth="1"/>
    <col min="7692" max="7939" width="9.140625" style="155"/>
    <col min="7940" max="7940" width="17.85546875" style="155" customWidth="1"/>
    <col min="7941" max="7941" width="13.5703125" style="155" customWidth="1"/>
    <col min="7942" max="7942" width="11.7109375" style="155" customWidth="1"/>
    <col min="7943" max="7943" width="12.7109375" style="155" customWidth="1"/>
    <col min="7944" max="7944" width="14.7109375" style="155" customWidth="1"/>
    <col min="7945" max="7945" width="13.85546875" style="155" customWidth="1"/>
    <col min="7946" max="7946" width="12.7109375" style="155" customWidth="1"/>
    <col min="7947" max="7947" width="17.85546875" style="155" customWidth="1"/>
    <col min="7948" max="8195" width="9.140625" style="155"/>
    <col min="8196" max="8196" width="17.85546875" style="155" customWidth="1"/>
    <col min="8197" max="8197" width="13.5703125" style="155" customWidth="1"/>
    <col min="8198" max="8198" width="11.7109375" style="155" customWidth="1"/>
    <col min="8199" max="8199" width="12.7109375" style="155" customWidth="1"/>
    <col min="8200" max="8200" width="14.7109375" style="155" customWidth="1"/>
    <col min="8201" max="8201" width="13.85546875" style="155" customWidth="1"/>
    <col min="8202" max="8202" width="12.7109375" style="155" customWidth="1"/>
    <col min="8203" max="8203" width="17.85546875" style="155" customWidth="1"/>
    <col min="8204" max="8451" width="9.140625" style="155"/>
    <col min="8452" max="8452" width="17.85546875" style="155" customWidth="1"/>
    <col min="8453" max="8453" width="13.5703125" style="155" customWidth="1"/>
    <col min="8454" max="8454" width="11.7109375" style="155" customWidth="1"/>
    <col min="8455" max="8455" width="12.7109375" style="155" customWidth="1"/>
    <col min="8456" max="8456" width="14.7109375" style="155" customWidth="1"/>
    <col min="8457" max="8457" width="13.85546875" style="155" customWidth="1"/>
    <col min="8458" max="8458" width="12.7109375" style="155" customWidth="1"/>
    <col min="8459" max="8459" width="17.85546875" style="155" customWidth="1"/>
    <col min="8460" max="8707" width="9.140625" style="155"/>
    <col min="8708" max="8708" width="17.85546875" style="155" customWidth="1"/>
    <col min="8709" max="8709" width="13.5703125" style="155" customWidth="1"/>
    <col min="8710" max="8710" width="11.7109375" style="155" customWidth="1"/>
    <col min="8711" max="8711" width="12.7109375" style="155" customWidth="1"/>
    <col min="8712" max="8712" width="14.7109375" style="155" customWidth="1"/>
    <col min="8713" max="8713" width="13.85546875" style="155" customWidth="1"/>
    <col min="8714" max="8714" width="12.7109375" style="155" customWidth="1"/>
    <col min="8715" max="8715" width="17.85546875" style="155" customWidth="1"/>
    <col min="8716" max="8963" width="9.140625" style="155"/>
    <col min="8964" max="8964" width="17.85546875" style="155" customWidth="1"/>
    <col min="8965" max="8965" width="13.5703125" style="155" customWidth="1"/>
    <col min="8966" max="8966" width="11.7109375" style="155" customWidth="1"/>
    <col min="8967" max="8967" width="12.7109375" style="155" customWidth="1"/>
    <col min="8968" max="8968" width="14.7109375" style="155" customWidth="1"/>
    <col min="8969" max="8969" width="13.85546875" style="155" customWidth="1"/>
    <col min="8970" max="8970" width="12.7109375" style="155" customWidth="1"/>
    <col min="8971" max="8971" width="17.85546875" style="155" customWidth="1"/>
    <col min="8972" max="9219" width="9.140625" style="155"/>
    <col min="9220" max="9220" width="17.85546875" style="155" customWidth="1"/>
    <col min="9221" max="9221" width="13.5703125" style="155" customWidth="1"/>
    <col min="9222" max="9222" width="11.7109375" style="155" customWidth="1"/>
    <col min="9223" max="9223" width="12.7109375" style="155" customWidth="1"/>
    <col min="9224" max="9224" width="14.7109375" style="155" customWidth="1"/>
    <col min="9225" max="9225" width="13.85546875" style="155" customWidth="1"/>
    <col min="9226" max="9226" width="12.7109375" style="155" customWidth="1"/>
    <col min="9227" max="9227" width="17.85546875" style="155" customWidth="1"/>
    <col min="9228" max="9475" width="9.140625" style="155"/>
    <col min="9476" max="9476" width="17.85546875" style="155" customWidth="1"/>
    <col min="9477" max="9477" width="13.5703125" style="155" customWidth="1"/>
    <col min="9478" max="9478" width="11.7109375" style="155" customWidth="1"/>
    <col min="9479" max="9479" width="12.7109375" style="155" customWidth="1"/>
    <col min="9480" max="9480" width="14.7109375" style="155" customWidth="1"/>
    <col min="9481" max="9481" width="13.85546875" style="155" customWidth="1"/>
    <col min="9482" max="9482" width="12.7109375" style="155" customWidth="1"/>
    <col min="9483" max="9483" width="17.85546875" style="155" customWidth="1"/>
    <col min="9484" max="9731" width="9.140625" style="155"/>
    <col min="9732" max="9732" width="17.85546875" style="155" customWidth="1"/>
    <col min="9733" max="9733" width="13.5703125" style="155" customWidth="1"/>
    <col min="9734" max="9734" width="11.7109375" style="155" customWidth="1"/>
    <col min="9735" max="9735" width="12.7109375" style="155" customWidth="1"/>
    <col min="9736" max="9736" width="14.7109375" style="155" customWidth="1"/>
    <col min="9737" max="9737" width="13.85546875" style="155" customWidth="1"/>
    <col min="9738" max="9738" width="12.7109375" style="155" customWidth="1"/>
    <col min="9739" max="9739" width="17.85546875" style="155" customWidth="1"/>
    <col min="9740" max="9987" width="9.140625" style="155"/>
    <col min="9988" max="9988" width="17.85546875" style="155" customWidth="1"/>
    <col min="9989" max="9989" width="13.5703125" style="155" customWidth="1"/>
    <col min="9990" max="9990" width="11.7109375" style="155" customWidth="1"/>
    <col min="9991" max="9991" width="12.7109375" style="155" customWidth="1"/>
    <col min="9992" max="9992" width="14.7109375" style="155" customWidth="1"/>
    <col min="9993" max="9993" width="13.85546875" style="155" customWidth="1"/>
    <col min="9994" max="9994" width="12.7109375" style="155" customWidth="1"/>
    <col min="9995" max="9995" width="17.85546875" style="155" customWidth="1"/>
    <col min="9996" max="10243" width="9.140625" style="155"/>
    <col min="10244" max="10244" width="17.85546875" style="155" customWidth="1"/>
    <col min="10245" max="10245" width="13.5703125" style="155" customWidth="1"/>
    <col min="10246" max="10246" width="11.7109375" style="155" customWidth="1"/>
    <col min="10247" max="10247" width="12.7109375" style="155" customWidth="1"/>
    <col min="10248" max="10248" width="14.7109375" style="155" customWidth="1"/>
    <col min="10249" max="10249" width="13.85546875" style="155" customWidth="1"/>
    <col min="10250" max="10250" width="12.7109375" style="155" customWidth="1"/>
    <col min="10251" max="10251" width="17.85546875" style="155" customWidth="1"/>
    <col min="10252" max="10499" width="9.140625" style="155"/>
    <col min="10500" max="10500" width="17.85546875" style="155" customWidth="1"/>
    <col min="10501" max="10501" width="13.5703125" style="155" customWidth="1"/>
    <col min="10502" max="10502" width="11.7109375" style="155" customWidth="1"/>
    <col min="10503" max="10503" width="12.7109375" style="155" customWidth="1"/>
    <col min="10504" max="10504" width="14.7109375" style="155" customWidth="1"/>
    <col min="10505" max="10505" width="13.85546875" style="155" customWidth="1"/>
    <col min="10506" max="10506" width="12.7109375" style="155" customWidth="1"/>
    <col min="10507" max="10507" width="17.85546875" style="155" customWidth="1"/>
    <col min="10508" max="10755" width="9.140625" style="155"/>
    <col min="10756" max="10756" width="17.85546875" style="155" customWidth="1"/>
    <col min="10757" max="10757" width="13.5703125" style="155" customWidth="1"/>
    <col min="10758" max="10758" width="11.7109375" style="155" customWidth="1"/>
    <col min="10759" max="10759" width="12.7109375" style="155" customWidth="1"/>
    <col min="10760" max="10760" width="14.7109375" style="155" customWidth="1"/>
    <col min="10761" max="10761" width="13.85546875" style="155" customWidth="1"/>
    <col min="10762" max="10762" width="12.7109375" style="155" customWidth="1"/>
    <col min="10763" max="10763" width="17.85546875" style="155" customWidth="1"/>
    <col min="10764" max="11011" width="9.140625" style="155"/>
    <col min="11012" max="11012" width="17.85546875" style="155" customWidth="1"/>
    <col min="11013" max="11013" width="13.5703125" style="155" customWidth="1"/>
    <col min="11014" max="11014" width="11.7109375" style="155" customWidth="1"/>
    <col min="11015" max="11015" width="12.7109375" style="155" customWidth="1"/>
    <col min="11016" max="11016" width="14.7109375" style="155" customWidth="1"/>
    <col min="11017" max="11017" width="13.85546875" style="155" customWidth="1"/>
    <col min="11018" max="11018" width="12.7109375" style="155" customWidth="1"/>
    <col min="11019" max="11019" width="17.85546875" style="155" customWidth="1"/>
    <col min="11020" max="11267" width="9.140625" style="155"/>
    <col min="11268" max="11268" width="17.85546875" style="155" customWidth="1"/>
    <col min="11269" max="11269" width="13.5703125" style="155" customWidth="1"/>
    <col min="11270" max="11270" width="11.7109375" style="155" customWidth="1"/>
    <col min="11271" max="11271" width="12.7109375" style="155" customWidth="1"/>
    <col min="11272" max="11272" width="14.7109375" style="155" customWidth="1"/>
    <col min="11273" max="11273" width="13.85546875" style="155" customWidth="1"/>
    <col min="11274" max="11274" width="12.7109375" style="155" customWidth="1"/>
    <col min="11275" max="11275" width="17.85546875" style="155" customWidth="1"/>
    <col min="11276" max="11523" width="9.140625" style="155"/>
    <col min="11524" max="11524" width="17.85546875" style="155" customWidth="1"/>
    <col min="11525" max="11525" width="13.5703125" style="155" customWidth="1"/>
    <col min="11526" max="11526" width="11.7109375" style="155" customWidth="1"/>
    <col min="11527" max="11527" width="12.7109375" style="155" customWidth="1"/>
    <col min="11528" max="11528" width="14.7109375" style="155" customWidth="1"/>
    <col min="11529" max="11529" width="13.85546875" style="155" customWidth="1"/>
    <col min="11530" max="11530" width="12.7109375" style="155" customWidth="1"/>
    <col min="11531" max="11531" width="17.85546875" style="155" customWidth="1"/>
    <col min="11532" max="11779" width="9.140625" style="155"/>
    <col min="11780" max="11780" width="17.85546875" style="155" customWidth="1"/>
    <col min="11781" max="11781" width="13.5703125" style="155" customWidth="1"/>
    <col min="11782" max="11782" width="11.7109375" style="155" customWidth="1"/>
    <col min="11783" max="11783" width="12.7109375" style="155" customWidth="1"/>
    <col min="11784" max="11784" width="14.7109375" style="155" customWidth="1"/>
    <col min="11785" max="11785" width="13.85546875" style="155" customWidth="1"/>
    <col min="11786" max="11786" width="12.7109375" style="155" customWidth="1"/>
    <col min="11787" max="11787" width="17.85546875" style="155" customWidth="1"/>
    <col min="11788" max="12035" width="9.140625" style="155"/>
    <col min="12036" max="12036" width="17.85546875" style="155" customWidth="1"/>
    <col min="12037" max="12037" width="13.5703125" style="155" customWidth="1"/>
    <col min="12038" max="12038" width="11.7109375" style="155" customWidth="1"/>
    <col min="12039" max="12039" width="12.7109375" style="155" customWidth="1"/>
    <col min="12040" max="12040" width="14.7109375" style="155" customWidth="1"/>
    <col min="12041" max="12041" width="13.85546875" style="155" customWidth="1"/>
    <col min="12042" max="12042" width="12.7109375" style="155" customWidth="1"/>
    <col min="12043" max="12043" width="17.85546875" style="155" customWidth="1"/>
    <col min="12044" max="12291" width="9.140625" style="155"/>
    <col min="12292" max="12292" width="17.85546875" style="155" customWidth="1"/>
    <col min="12293" max="12293" width="13.5703125" style="155" customWidth="1"/>
    <col min="12294" max="12294" width="11.7109375" style="155" customWidth="1"/>
    <col min="12295" max="12295" width="12.7109375" style="155" customWidth="1"/>
    <col min="12296" max="12296" width="14.7109375" style="155" customWidth="1"/>
    <col min="12297" max="12297" width="13.85546875" style="155" customWidth="1"/>
    <col min="12298" max="12298" width="12.7109375" style="155" customWidth="1"/>
    <col min="12299" max="12299" width="17.85546875" style="155" customWidth="1"/>
    <col min="12300" max="12547" width="9.140625" style="155"/>
    <col min="12548" max="12548" width="17.85546875" style="155" customWidth="1"/>
    <col min="12549" max="12549" width="13.5703125" style="155" customWidth="1"/>
    <col min="12550" max="12550" width="11.7109375" style="155" customWidth="1"/>
    <col min="12551" max="12551" width="12.7109375" style="155" customWidth="1"/>
    <col min="12552" max="12552" width="14.7109375" style="155" customWidth="1"/>
    <col min="12553" max="12553" width="13.85546875" style="155" customWidth="1"/>
    <col min="12554" max="12554" width="12.7109375" style="155" customWidth="1"/>
    <col min="12555" max="12555" width="17.85546875" style="155" customWidth="1"/>
    <col min="12556" max="12803" width="9.140625" style="155"/>
    <col min="12804" max="12804" width="17.85546875" style="155" customWidth="1"/>
    <col min="12805" max="12805" width="13.5703125" style="155" customWidth="1"/>
    <col min="12806" max="12806" width="11.7109375" style="155" customWidth="1"/>
    <col min="12807" max="12807" width="12.7109375" style="155" customWidth="1"/>
    <col min="12808" max="12808" width="14.7109375" style="155" customWidth="1"/>
    <col min="12809" max="12809" width="13.85546875" style="155" customWidth="1"/>
    <col min="12810" max="12810" width="12.7109375" style="155" customWidth="1"/>
    <col min="12811" max="12811" width="17.85546875" style="155" customWidth="1"/>
    <col min="12812" max="13059" width="9.140625" style="155"/>
    <col min="13060" max="13060" width="17.85546875" style="155" customWidth="1"/>
    <col min="13061" max="13061" width="13.5703125" style="155" customWidth="1"/>
    <col min="13062" max="13062" width="11.7109375" style="155" customWidth="1"/>
    <col min="13063" max="13063" width="12.7109375" style="155" customWidth="1"/>
    <col min="13064" max="13064" width="14.7109375" style="155" customWidth="1"/>
    <col min="13065" max="13065" width="13.85546875" style="155" customWidth="1"/>
    <col min="13066" max="13066" width="12.7109375" style="155" customWidth="1"/>
    <col min="13067" max="13067" width="17.85546875" style="155" customWidth="1"/>
    <col min="13068" max="13315" width="9.140625" style="155"/>
    <col min="13316" max="13316" width="17.85546875" style="155" customWidth="1"/>
    <col min="13317" max="13317" width="13.5703125" style="155" customWidth="1"/>
    <col min="13318" max="13318" width="11.7109375" style="155" customWidth="1"/>
    <col min="13319" max="13319" width="12.7109375" style="155" customWidth="1"/>
    <col min="13320" max="13320" width="14.7109375" style="155" customWidth="1"/>
    <col min="13321" max="13321" width="13.85546875" style="155" customWidth="1"/>
    <col min="13322" max="13322" width="12.7109375" style="155" customWidth="1"/>
    <col min="13323" max="13323" width="17.85546875" style="155" customWidth="1"/>
    <col min="13324" max="13571" width="9.140625" style="155"/>
    <col min="13572" max="13572" width="17.85546875" style="155" customWidth="1"/>
    <col min="13573" max="13573" width="13.5703125" style="155" customWidth="1"/>
    <col min="13574" max="13574" width="11.7109375" style="155" customWidth="1"/>
    <col min="13575" max="13575" width="12.7109375" style="155" customWidth="1"/>
    <col min="13576" max="13576" width="14.7109375" style="155" customWidth="1"/>
    <col min="13577" max="13577" width="13.85546875" style="155" customWidth="1"/>
    <col min="13578" max="13578" width="12.7109375" style="155" customWidth="1"/>
    <col min="13579" max="13579" width="17.85546875" style="155" customWidth="1"/>
    <col min="13580" max="13827" width="9.140625" style="155"/>
    <col min="13828" max="13828" width="17.85546875" style="155" customWidth="1"/>
    <col min="13829" max="13829" width="13.5703125" style="155" customWidth="1"/>
    <col min="13830" max="13830" width="11.7109375" style="155" customWidth="1"/>
    <col min="13831" max="13831" width="12.7109375" style="155" customWidth="1"/>
    <col min="13832" max="13832" width="14.7109375" style="155" customWidth="1"/>
    <col min="13833" max="13833" width="13.85546875" style="155" customWidth="1"/>
    <col min="13834" max="13834" width="12.7109375" style="155" customWidth="1"/>
    <col min="13835" max="13835" width="17.85546875" style="155" customWidth="1"/>
    <col min="13836" max="14083" width="9.140625" style="155"/>
    <col min="14084" max="14084" width="17.85546875" style="155" customWidth="1"/>
    <col min="14085" max="14085" width="13.5703125" style="155" customWidth="1"/>
    <col min="14086" max="14086" width="11.7109375" style="155" customWidth="1"/>
    <col min="14087" max="14087" width="12.7109375" style="155" customWidth="1"/>
    <col min="14088" max="14088" width="14.7109375" style="155" customWidth="1"/>
    <col min="14089" max="14089" width="13.85546875" style="155" customWidth="1"/>
    <col min="14090" max="14090" width="12.7109375" style="155" customWidth="1"/>
    <col min="14091" max="14091" width="17.85546875" style="155" customWidth="1"/>
    <col min="14092" max="14339" width="9.140625" style="155"/>
    <col min="14340" max="14340" width="17.85546875" style="155" customWidth="1"/>
    <col min="14341" max="14341" width="13.5703125" style="155" customWidth="1"/>
    <col min="14342" max="14342" width="11.7109375" style="155" customWidth="1"/>
    <col min="14343" max="14343" width="12.7109375" style="155" customWidth="1"/>
    <col min="14344" max="14344" width="14.7109375" style="155" customWidth="1"/>
    <col min="14345" max="14345" width="13.85546875" style="155" customWidth="1"/>
    <col min="14346" max="14346" width="12.7109375" style="155" customWidth="1"/>
    <col min="14347" max="14347" width="17.85546875" style="155" customWidth="1"/>
    <col min="14348" max="14595" width="9.140625" style="155"/>
    <col min="14596" max="14596" width="17.85546875" style="155" customWidth="1"/>
    <col min="14597" max="14597" width="13.5703125" style="155" customWidth="1"/>
    <col min="14598" max="14598" width="11.7109375" style="155" customWidth="1"/>
    <col min="14599" max="14599" width="12.7109375" style="155" customWidth="1"/>
    <col min="14600" max="14600" width="14.7109375" style="155" customWidth="1"/>
    <col min="14601" max="14601" width="13.85546875" style="155" customWidth="1"/>
    <col min="14602" max="14602" width="12.7109375" style="155" customWidth="1"/>
    <col min="14603" max="14603" width="17.85546875" style="155" customWidth="1"/>
    <col min="14604" max="14851" width="9.140625" style="155"/>
    <col min="14852" max="14852" width="17.85546875" style="155" customWidth="1"/>
    <col min="14853" max="14853" width="13.5703125" style="155" customWidth="1"/>
    <col min="14854" max="14854" width="11.7109375" style="155" customWidth="1"/>
    <col min="14855" max="14855" width="12.7109375" style="155" customWidth="1"/>
    <col min="14856" max="14856" width="14.7109375" style="155" customWidth="1"/>
    <col min="14857" max="14857" width="13.85546875" style="155" customWidth="1"/>
    <col min="14858" max="14858" width="12.7109375" style="155" customWidth="1"/>
    <col min="14859" max="14859" width="17.85546875" style="155" customWidth="1"/>
    <col min="14860" max="15107" width="9.140625" style="155"/>
    <col min="15108" max="15108" width="17.85546875" style="155" customWidth="1"/>
    <col min="15109" max="15109" width="13.5703125" style="155" customWidth="1"/>
    <col min="15110" max="15110" width="11.7109375" style="155" customWidth="1"/>
    <col min="15111" max="15111" width="12.7109375" style="155" customWidth="1"/>
    <col min="15112" max="15112" width="14.7109375" style="155" customWidth="1"/>
    <col min="15113" max="15113" width="13.85546875" style="155" customWidth="1"/>
    <col min="15114" max="15114" width="12.7109375" style="155" customWidth="1"/>
    <col min="15115" max="15115" width="17.85546875" style="155" customWidth="1"/>
    <col min="15116" max="15363" width="9.140625" style="155"/>
    <col min="15364" max="15364" width="17.85546875" style="155" customWidth="1"/>
    <col min="15365" max="15365" width="13.5703125" style="155" customWidth="1"/>
    <col min="15366" max="15366" width="11.7109375" style="155" customWidth="1"/>
    <col min="15367" max="15367" width="12.7109375" style="155" customWidth="1"/>
    <col min="15368" max="15368" width="14.7109375" style="155" customWidth="1"/>
    <col min="15369" max="15369" width="13.85546875" style="155" customWidth="1"/>
    <col min="15370" max="15370" width="12.7109375" style="155" customWidth="1"/>
    <col min="15371" max="15371" width="17.85546875" style="155" customWidth="1"/>
    <col min="15372" max="15619" width="9.140625" style="155"/>
    <col min="15620" max="15620" width="17.85546875" style="155" customWidth="1"/>
    <col min="15621" max="15621" width="13.5703125" style="155" customWidth="1"/>
    <col min="15622" max="15622" width="11.7109375" style="155" customWidth="1"/>
    <col min="15623" max="15623" width="12.7109375" style="155" customWidth="1"/>
    <col min="15624" max="15624" width="14.7109375" style="155" customWidth="1"/>
    <col min="15625" max="15625" width="13.85546875" style="155" customWidth="1"/>
    <col min="15626" max="15626" width="12.7109375" style="155" customWidth="1"/>
    <col min="15627" max="15627" width="17.85546875" style="155" customWidth="1"/>
    <col min="15628" max="15875" width="9.140625" style="155"/>
    <col min="15876" max="15876" width="17.85546875" style="155" customWidth="1"/>
    <col min="15877" max="15877" width="13.5703125" style="155" customWidth="1"/>
    <col min="15878" max="15878" width="11.7109375" style="155" customWidth="1"/>
    <col min="15879" max="15879" width="12.7109375" style="155" customWidth="1"/>
    <col min="15880" max="15880" width="14.7109375" style="155" customWidth="1"/>
    <col min="15881" max="15881" width="13.85546875" style="155" customWidth="1"/>
    <col min="15882" max="15882" width="12.7109375" style="155" customWidth="1"/>
    <col min="15883" max="15883" width="17.85546875" style="155" customWidth="1"/>
    <col min="15884" max="16131" width="9.140625" style="155"/>
    <col min="16132" max="16132" width="17.85546875" style="155" customWidth="1"/>
    <col min="16133" max="16133" width="13.5703125" style="155" customWidth="1"/>
    <col min="16134" max="16134" width="11.7109375" style="155" customWidth="1"/>
    <col min="16135" max="16135" width="12.7109375" style="155" customWidth="1"/>
    <col min="16136" max="16136" width="14.7109375" style="155" customWidth="1"/>
    <col min="16137" max="16137" width="13.85546875" style="155" customWidth="1"/>
    <col min="16138" max="16138" width="12.7109375" style="155" customWidth="1"/>
    <col min="16139" max="16139" width="17.85546875" style="155" customWidth="1"/>
    <col min="16140" max="16384" width="9.140625" style="155"/>
  </cols>
  <sheetData>
    <row r="1" spans="1:15" ht="74.25" customHeight="1">
      <c r="I1" s="156"/>
      <c r="J1" s="464" t="s">
        <v>257</v>
      </c>
      <c r="K1" s="464"/>
    </row>
    <row r="2" spans="1:15" ht="15.75">
      <c r="A2" s="157"/>
      <c r="B2" s="465" t="s">
        <v>238</v>
      </c>
      <c r="C2" s="465"/>
      <c r="D2" s="465"/>
      <c r="E2" s="465"/>
      <c r="F2" s="465"/>
      <c r="G2" s="465"/>
      <c r="H2" s="465"/>
    </row>
    <row r="3" spans="1:15">
      <c r="B3" s="466" t="s">
        <v>239</v>
      </c>
      <c r="C3" s="466"/>
      <c r="D3" s="466"/>
      <c r="E3" s="466"/>
      <c r="F3" s="466"/>
    </row>
    <row r="5" spans="1:15">
      <c r="B5" s="467" t="s">
        <v>258</v>
      </c>
      <c r="C5" s="467"/>
      <c r="D5" s="467"/>
      <c r="E5" s="467"/>
      <c r="F5" s="467"/>
      <c r="G5" s="467"/>
      <c r="H5" s="467"/>
    </row>
    <row r="6" spans="1:15">
      <c r="B6" s="466" t="s">
        <v>259</v>
      </c>
      <c r="C6" s="466"/>
      <c r="D6" s="466"/>
      <c r="E6" s="466"/>
      <c r="F6" s="466"/>
    </row>
    <row r="7" spans="1:15">
      <c r="A7" s="157"/>
      <c r="B7" s="463"/>
      <c r="C7" s="463"/>
      <c r="D7" s="463"/>
      <c r="E7" s="463"/>
      <c r="F7" s="463"/>
      <c r="G7" s="157"/>
      <c r="H7" s="157"/>
      <c r="I7" s="157"/>
      <c r="J7" s="157"/>
      <c r="K7" s="158"/>
    </row>
    <row r="8" spans="1:15">
      <c r="A8" s="159"/>
      <c r="B8" s="159"/>
      <c r="C8" s="159"/>
      <c r="D8" s="159"/>
      <c r="E8" s="159"/>
      <c r="F8" s="159"/>
      <c r="G8" s="159"/>
      <c r="H8" s="159"/>
      <c r="I8" s="159"/>
      <c r="J8" s="471" t="s">
        <v>390</v>
      </c>
      <c r="K8" s="471"/>
    </row>
    <row r="9" spans="1:15" s="161" customFormat="1" ht="15.75">
      <c r="A9" s="472" t="s">
        <v>402</v>
      </c>
      <c r="B9" s="472"/>
      <c r="C9" s="472"/>
      <c r="D9" s="472"/>
      <c r="E9" s="472"/>
      <c r="F9" s="472"/>
      <c r="G9" s="472"/>
      <c r="H9" s="472"/>
      <c r="I9" s="472"/>
      <c r="J9" s="472"/>
      <c r="K9" s="160"/>
    </row>
    <row r="10" spans="1:15">
      <c r="D10" s="162"/>
      <c r="E10" s="162"/>
      <c r="F10" s="162"/>
    </row>
    <row r="11" spans="1:15">
      <c r="D11" s="466"/>
      <c r="E11" s="466"/>
      <c r="F11" s="466"/>
    </row>
    <row r="12" spans="1:15">
      <c r="I12" s="163"/>
      <c r="K12" s="164" t="s">
        <v>260</v>
      </c>
    </row>
    <row r="13" spans="1:15">
      <c r="A13" s="473" t="s">
        <v>261</v>
      </c>
      <c r="B13" s="474"/>
      <c r="C13" s="474"/>
      <c r="D13" s="475"/>
      <c r="E13" s="482" t="s">
        <v>262</v>
      </c>
      <c r="F13" s="485" t="s">
        <v>263</v>
      </c>
      <c r="G13" s="486"/>
      <c r="H13" s="485" t="s">
        <v>264</v>
      </c>
      <c r="I13" s="485" t="s">
        <v>265</v>
      </c>
      <c r="J13" s="485" t="s">
        <v>35</v>
      </c>
      <c r="K13" s="482" t="s">
        <v>266</v>
      </c>
    </row>
    <row r="14" spans="1:15">
      <c r="A14" s="476"/>
      <c r="B14" s="477"/>
      <c r="C14" s="477"/>
      <c r="D14" s="478"/>
      <c r="E14" s="483"/>
      <c r="F14" s="487"/>
      <c r="G14" s="488"/>
      <c r="H14" s="489"/>
      <c r="I14" s="489"/>
      <c r="J14" s="489"/>
      <c r="K14" s="483"/>
      <c r="M14" s="157"/>
    </row>
    <row r="15" spans="1:15">
      <c r="A15" s="476"/>
      <c r="B15" s="477"/>
      <c r="C15" s="477"/>
      <c r="D15" s="478"/>
      <c r="E15" s="483"/>
      <c r="F15" s="490" t="s">
        <v>267</v>
      </c>
      <c r="G15" s="485" t="s">
        <v>268</v>
      </c>
      <c r="H15" s="489"/>
      <c r="I15" s="489"/>
      <c r="J15" s="489"/>
      <c r="K15" s="483"/>
      <c r="N15" s="157"/>
      <c r="O15" s="157"/>
    </row>
    <row r="16" spans="1:15">
      <c r="A16" s="479"/>
      <c r="B16" s="480"/>
      <c r="C16" s="480"/>
      <c r="D16" s="481"/>
      <c r="E16" s="484"/>
      <c r="F16" s="491"/>
      <c r="G16" s="487"/>
      <c r="H16" s="487"/>
      <c r="I16" s="487"/>
      <c r="J16" s="487"/>
      <c r="K16" s="484"/>
    </row>
    <row r="17" spans="1:11">
      <c r="A17" s="468" t="s">
        <v>269</v>
      </c>
      <c r="B17" s="469"/>
      <c r="C17" s="469"/>
      <c r="D17" s="470"/>
      <c r="E17" s="165"/>
      <c r="F17" s="166"/>
      <c r="G17" s="167"/>
      <c r="H17" s="168"/>
      <c r="I17" s="168"/>
      <c r="J17" s="169"/>
      <c r="K17" s="170"/>
    </row>
    <row r="18" spans="1:11" ht="26.25" customHeight="1">
      <c r="A18" s="492" t="s">
        <v>270</v>
      </c>
      <c r="B18" s="493"/>
      <c r="C18" s="493"/>
      <c r="D18" s="494"/>
      <c r="E18" s="171">
        <v>0</v>
      </c>
      <c r="F18" s="166">
        <v>100800</v>
      </c>
      <c r="G18" s="167">
        <v>74100</v>
      </c>
      <c r="H18" s="168">
        <v>62800</v>
      </c>
      <c r="I18" s="168">
        <v>49929.88</v>
      </c>
      <c r="J18" s="169">
        <v>49929.88</v>
      </c>
      <c r="K18" s="170">
        <f>H18-I18</f>
        <v>12870.120000000003</v>
      </c>
    </row>
    <row r="19" spans="1:11">
      <c r="A19" s="492" t="s">
        <v>271</v>
      </c>
      <c r="B19" s="493"/>
      <c r="C19" s="493"/>
      <c r="D19" s="494"/>
      <c r="E19" s="172"/>
      <c r="F19" s="166"/>
      <c r="G19" s="167"/>
      <c r="H19" s="168"/>
      <c r="I19" s="168"/>
      <c r="J19" s="169"/>
      <c r="K19" s="170"/>
    </row>
    <row r="20" spans="1:11">
      <c r="A20" s="468" t="s">
        <v>272</v>
      </c>
      <c r="B20" s="469"/>
      <c r="C20" s="469"/>
      <c r="D20" s="470"/>
      <c r="E20" s="165"/>
      <c r="F20" s="166"/>
      <c r="G20" s="167"/>
      <c r="H20" s="167"/>
      <c r="I20" s="167"/>
      <c r="J20" s="169"/>
      <c r="K20" s="170"/>
    </row>
    <row r="21" spans="1:11">
      <c r="A21" s="468" t="s">
        <v>273</v>
      </c>
      <c r="B21" s="469"/>
      <c r="C21" s="469"/>
      <c r="D21" s="470"/>
      <c r="E21" s="173"/>
      <c r="F21" s="166"/>
      <c r="G21" s="167"/>
      <c r="H21" s="174"/>
      <c r="I21" s="174"/>
      <c r="J21" s="174"/>
      <c r="K21" s="175"/>
    </row>
    <row r="22" spans="1:11">
      <c r="A22" s="468" t="s">
        <v>274</v>
      </c>
      <c r="B22" s="469"/>
      <c r="C22" s="469"/>
      <c r="D22" s="470"/>
      <c r="E22" s="165"/>
      <c r="F22" s="170" t="s">
        <v>275</v>
      </c>
      <c r="G22" s="174" t="s">
        <v>275</v>
      </c>
      <c r="H22" s="167"/>
      <c r="I22" s="167"/>
      <c r="J22" s="169"/>
      <c r="K22" s="170"/>
    </row>
    <row r="23" spans="1:11">
      <c r="A23" s="468" t="s">
        <v>276</v>
      </c>
      <c r="B23" s="469"/>
      <c r="C23" s="469"/>
      <c r="D23" s="470"/>
      <c r="E23" s="165"/>
      <c r="F23" s="170" t="s">
        <v>275</v>
      </c>
      <c r="G23" s="174" t="s">
        <v>275</v>
      </c>
      <c r="H23" s="167"/>
      <c r="I23" s="167"/>
      <c r="J23" s="169"/>
      <c r="K23" s="170"/>
    </row>
    <row r="24" spans="1:11">
      <c r="A24" s="497" t="s">
        <v>277</v>
      </c>
      <c r="B24" s="498"/>
      <c r="C24" s="498"/>
      <c r="D24" s="499"/>
      <c r="E24" s="176"/>
      <c r="F24" s="170">
        <f>SUM(F17:F21)</f>
        <v>100800</v>
      </c>
      <c r="G24" s="170">
        <f>SUM(G17:G21)</f>
        <v>74100</v>
      </c>
      <c r="H24" s="170">
        <f>SUM(H17:H21)</f>
        <v>62800</v>
      </c>
      <c r="I24" s="170">
        <f>SUM(I17:I21)</f>
        <v>49929.88</v>
      </c>
      <c r="J24" s="170">
        <f>SUM(J17:J21)</f>
        <v>49929.88</v>
      </c>
      <c r="K24" s="177" t="s">
        <v>275</v>
      </c>
    </row>
    <row r="25" spans="1:11">
      <c r="A25" s="497" t="s">
        <v>278</v>
      </c>
      <c r="B25" s="498"/>
      <c r="C25" s="498"/>
      <c r="D25" s="499"/>
      <c r="E25" s="503" t="s">
        <v>275</v>
      </c>
      <c r="F25" s="503" t="s">
        <v>275</v>
      </c>
      <c r="G25" s="504" t="s">
        <v>275</v>
      </c>
      <c r="H25" s="504" t="s">
        <v>275</v>
      </c>
      <c r="I25" s="504" t="s">
        <v>275</v>
      </c>
      <c r="J25" s="504" t="s">
        <v>275</v>
      </c>
      <c r="K25" s="495">
        <f>K17+K18+K19+K20+K23+K22+K21</f>
        <v>12870.120000000003</v>
      </c>
    </row>
    <row r="26" spans="1:11">
      <c r="A26" s="500"/>
      <c r="B26" s="501"/>
      <c r="C26" s="501"/>
      <c r="D26" s="502"/>
      <c r="E26" s="496"/>
      <c r="F26" s="496"/>
      <c r="G26" s="505"/>
      <c r="H26" s="505"/>
      <c r="I26" s="505"/>
      <c r="J26" s="505"/>
      <c r="K26" s="496"/>
    </row>
    <row r="28" spans="1:11">
      <c r="A28" s="338" t="s">
        <v>405</v>
      </c>
      <c r="B28" s="338"/>
      <c r="C28" s="339"/>
      <c r="D28" s="339"/>
      <c r="E28" s="339"/>
      <c r="H28" s="178"/>
      <c r="J28" s="506" t="s">
        <v>404</v>
      </c>
      <c r="K28" s="506"/>
    </row>
    <row r="29" spans="1:11">
      <c r="H29" s="179" t="s">
        <v>228</v>
      </c>
      <c r="J29" s="466"/>
      <c r="K29" s="466"/>
    </row>
    <row r="30" spans="1:11">
      <c r="A30" s="464"/>
      <c r="B30" s="464"/>
      <c r="C30" s="464"/>
      <c r="D30" s="464"/>
      <c r="E30" s="464"/>
      <c r="F30" s="156"/>
      <c r="G30" s="156"/>
      <c r="H30" s="163"/>
      <c r="I30" s="163"/>
      <c r="J30" s="163"/>
      <c r="K30" s="163"/>
    </row>
    <row r="31" spans="1:11">
      <c r="A31" s="464" t="s">
        <v>230</v>
      </c>
      <c r="B31" s="464"/>
      <c r="C31" s="464"/>
      <c r="D31" s="464"/>
      <c r="E31" s="464"/>
      <c r="F31" s="156"/>
      <c r="H31" s="178"/>
      <c r="J31" s="506" t="s">
        <v>231</v>
      </c>
      <c r="K31" s="506"/>
    </row>
    <row r="32" spans="1:11">
      <c r="A32" s="156"/>
      <c r="B32" s="156"/>
      <c r="C32" s="156"/>
      <c r="D32" s="156"/>
      <c r="E32" s="156"/>
      <c r="F32" s="156"/>
      <c r="H32" s="179" t="s">
        <v>228</v>
      </c>
      <c r="J32" s="466"/>
      <c r="K32" s="466"/>
    </row>
    <row r="33" spans="1:8">
      <c r="A33" s="276" t="s">
        <v>279</v>
      </c>
      <c r="B33" s="276"/>
      <c r="C33" s="276"/>
      <c r="D33" s="276"/>
      <c r="E33" s="276"/>
      <c r="F33" s="276"/>
      <c r="G33" s="276"/>
      <c r="H33" s="180"/>
    </row>
    <row r="34" spans="1:8">
      <c r="A34" s="181"/>
      <c r="B34" s="181"/>
      <c r="C34" s="181"/>
      <c r="D34" s="181"/>
      <c r="E34" s="181"/>
      <c r="F34" s="181"/>
      <c r="G34" s="181"/>
    </row>
  </sheetData>
  <protectedRanges>
    <protectedRange sqref="E17:J20 H22:J23 E22:E23" name="Diapazonas1"/>
  </protectedRanges>
  <mergeCells count="40">
    <mergeCell ref="A30:E30"/>
    <mergeCell ref="A31:E31"/>
    <mergeCell ref="J31:K31"/>
    <mergeCell ref="J32:K32"/>
    <mergeCell ref="J28:K28"/>
    <mergeCell ref="J29:K2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CD13-6C45-4D7B-B56C-18B23F4AE47C}">
  <sheetPr>
    <pageSetUpPr fitToPage="1"/>
  </sheetPr>
  <dimension ref="A1:R377"/>
  <sheetViews>
    <sheetView topLeftCell="A26" workbookViewId="0">
      <selection activeCell="S45" sqref="S45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73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44" t="s">
        <v>0</v>
      </c>
      <c r="J1" s="344"/>
      <c r="K1" s="344"/>
      <c r="L1" s="344"/>
      <c r="M1" s="3"/>
      <c r="N1" s="274"/>
      <c r="O1" s="274"/>
      <c r="P1" s="274"/>
      <c r="Q1" s="274"/>
    </row>
    <row r="2" spans="1:17" ht="22.5" customHeight="1">
      <c r="H2" s="4"/>
      <c r="I2" s="345" t="s">
        <v>1</v>
      </c>
      <c r="J2" s="345"/>
      <c r="K2" s="345"/>
      <c r="L2" s="345"/>
      <c r="M2" s="3"/>
      <c r="N2" s="274"/>
      <c r="O2" s="274"/>
      <c r="P2" s="274"/>
      <c r="Q2" s="6"/>
    </row>
    <row r="3" spans="1:17" ht="13.5" customHeight="1">
      <c r="H3" s="20"/>
      <c r="I3" s="274" t="s">
        <v>2</v>
      </c>
      <c r="J3" s="274"/>
      <c r="K3" s="2"/>
      <c r="L3" s="2"/>
      <c r="M3" s="3"/>
      <c r="N3" s="274"/>
      <c r="O3" s="274"/>
      <c r="P3" s="274"/>
      <c r="Q3" s="7"/>
    </row>
    <row r="4" spans="1:17" ht="3.75" customHeight="1">
      <c r="G4" s="8" t="s">
        <v>3</v>
      </c>
      <c r="H4" s="4"/>
      <c r="I4" s="5"/>
      <c r="J4" s="2"/>
      <c r="K4" s="2"/>
      <c r="L4" s="2"/>
      <c r="M4" s="3"/>
      <c r="N4" s="274"/>
      <c r="O4" s="274"/>
      <c r="P4" s="274"/>
    </row>
    <row r="5" spans="1:17" ht="6.75" customHeight="1">
      <c r="H5" s="10"/>
      <c r="I5" s="5"/>
      <c r="J5" s="2"/>
      <c r="K5" s="2"/>
      <c r="L5" s="2"/>
      <c r="M5" s="3"/>
      <c r="N5" s="274"/>
      <c r="O5" s="274"/>
      <c r="P5" s="274"/>
      <c r="Q5" s="13"/>
    </row>
    <row r="6" spans="1:17" ht="18" customHeight="1">
      <c r="H6" s="10"/>
      <c r="I6" s="5"/>
      <c r="J6" s="11"/>
      <c r="K6" s="2"/>
      <c r="L6" s="2"/>
      <c r="M6" s="12"/>
      <c r="N6" s="12"/>
      <c r="O6" s="12"/>
      <c r="P6" s="12"/>
      <c r="Q6" s="12"/>
    </row>
    <row r="7" spans="1:17" ht="12" customHeight="1">
      <c r="H7" s="10"/>
      <c r="I7" s="5"/>
      <c r="K7" s="274"/>
      <c r="L7" s="274"/>
      <c r="M7" s="3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"/>
    </row>
    <row r="9" spans="1:17" ht="12" customHeight="1">
      <c r="F9" s="277"/>
      <c r="G9" s="12"/>
      <c r="H9" s="13"/>
      <c r="I9" s="13"/>
      <c r="J9" s="14"/>
      <c r="K9" s="14"/>
      <c r="L9" s="15"/>
      <c r="M9" s="3"/>
    </row>
    <row r="10" spans="1:17" ht="14.25" customHeight="1">
      <c r="A10" s="347" t="s">
        <v>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"/>
    </row>
    <row r="11" spans="1:17" ht="14.25" customHeight="1">
      <c r="A11" s="348" t="s">
        <v>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"/>
    </row>
    <row r="12" spans="1:17" ht="16.5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3"/>
      <c r="P12" s="24" t="s">
        <v>7</v>
      </c>
    </row>
    <row r="13" spans="1:17" ht="15.75" customHeight="1">
      <c r="A13" s="281"/>
      <c r="B13" s="282"/>
      <c r="C13" s="282"/>
      <c r="D13" s="282"/>
      <c r="E13" s="282"/>
      <c r="F13" s="282"/>
      <c r="G13" s="341" t="s">
        <v>6</v>
      </c>
      <c r="H13" s="341"/>
      <c r="I13" s="341"/>
      <c r="J13" s="341"/>
      <c r="K13" s="341"/>
      <c r="L13" s="282"/>
      <c r="M13" s="3"/>
    </row>
    <row r="14" spans="1:17" ht="12" customHeight="1">
      <c r="A14" s="342" t="s">
        <v>396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</row>
    <row r="15" spans="1:17" ht="12" customHeight="1">
      <c r="F15" s="277"/>
      <c r="G15" s="340" t="s">
        <v>397</v>
      </c>
      <c r="H15" s="340"/>
      <c r="I15" s="340"/>
      <c r="J15" s="340"/>
      <c r="K15" s="340"/>
    </row>
    <row r="16" spans="1:17" ht="12" customHeight="1">
      <c r="F16" s="277"/>
      <c r="G16" s="343" t="s">
        <v>8</v>
      </c>
      <c r="H16" s="343"/>
      <c r="I16" s="343"/>
      <c r="J16" s="343"/>
      <c r="K16" s="343"/>
    </row>
    <row r="17" spans="1:13" ht="12.75" customHeight="1">
      <c r="B17" s="342" t="s">
        <v>9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1.25" customHeight="1">
      <c r="F18" s="277"/>
    </row>
    <row r="19" spans="1:13" ht="11.25" customHeight="1">
      <c r="F19" s="277"/>
      <c r="G19" s="340" t="s">
        <v>398</v>
      </c>
      <c r="H19" s="340"/>
      <c r="I19" s="340"/>
      <c r="J19" s="340"/>
      <c r="K19" s="340"/>
    </row>
    <row r="20" spans="1:13">
      <c r="F20" s="277"/>
      <c r="G20" s="374" t="s">
        <v>10</v>
      </c>
      <c r="H20" s="374"/>
      <c r="I20" s="374"/>
      <c r="J20" s="374"/>
      <c r="K20" s="374"/>
    </row>
    <row r="21" spans="1:13" ht="12" customHeight="1">
      <c r="F21" s="277"/>
      <c r="G21" s="279"/>
      <c r="H21" s="279"/>
      <c r="I21" s="279"/>
      <c r="J21" s="279"/>
      <c r="K21" s="279"/>
      <c r="M21" s="16"/>
    </row>
    <row r="22" spans="1:13" ht="12" customHeight="1">
      <c r="B22" s="5"/>
      <c r="C22" s="5"/>
      <c r="D22" s="5"/>
      <c r="E22" s="375" t="s">
        <v>11</v>
      </c>
      <c r="F22" s="375"/>
      <c r="G22" s="375"/>
      <c r="H22" s="375"/>
      <c r="I22" s="375"/>
      <c r="J22" s="375"/>
      <c r="K22" s="375"/>
      <c r="L22" s="5"/>
      <c r="M22" s="16"/>
    </row>
    <row r="23" spans="1:13" ht="11.25" customHeight="1">
      <c r="A23" s="376" t="s">
        <v>12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2.75" customHeight="1">
      <c r="F25" s="24"/>
      <c r="J25" s="19" t="s">
        <v>14</v>
      </c>
      <c r="K25" s="20"/>
      <c r="L25" s="23"/>
      <c r="M25" s="16"/>
    </row>
    <row r="26" spans="1:13" ht="29.1" customHeight="1">
      <c r="E26" s="279"/>
      <c r="F26" s="283"/>
      <c r="I26" s="21"/>
      <c r="J26" s="21"/>
      <c r="K26" s="22" t="s">
        <v>15</v>
      </c>
      <c r="L26" s="23"/>
      <c r="M26" s="16"/>
    </row>
    <row r="27" spans="1:13" ht="12.75" customHeight="1">
      <c r="A27" s="377" t="s">
        <v>16</v>
      </c>
      <c r="B27" s="377"/>
      <c r="C27" s="377"/>
      <c r="D27" s="377"/>
      <c r="E27" s="377"/>
      <c r="F27" s="377"/>
      <c r="G27" s="377"/>
      <c r="H27" s="377"/>
      <c r="I27" s="377"/>
      <c r="K27" s="22" t="s">
        <v>17</v>
      </c>
      <c r="L27" s="25" t="s">
        <v>18</v>
      </c>
      <c r="M27" s="16"/>
    </row>
    <row r="28" spans="1:13" ht="13.5" customHeight="1">
      <c r="A28" s="377" t="s">
        <v>19</v>
      </c>
      <c r="B28" s="377"/>
      <c r="C28" s="377"/>
      <c r="D28" s="377"/>
      <c r="E28" s="377"/>
      <c r="F28" s="377"/>
      <c r="G28" s="377"/>
      <c r="H28" s="377"/>
      <c r="I28" s="377"/>
      <c r="J28" s="278" t="s">
        <v>20</v>
      </c>
      <c r="K28" s="26" t="s">
        <v>21</v>
      </c>
      <c r="L28" s="23"/>
      <c r="M28" s="16"/>
    </row>
    <row r="29" spans="1:13" ht="14.25" customHeight="1">
      <c r="F29" s="24"/>
      <c r="G29" s="27" t="s">
        <v>22</v>
      </c>
      <c r="H29" s="97" t="s">
        <v>23</v>
      </c>
      <c r="I29" s="98"/>
      <c r="J29" s="28"/>
      <c r="K29" s="23"/>
      <c r="L29" s="23"/>
      <c r="M29" s="33"/>
    </row>
    <row r="30" spans="1:13" ht="24" customHeight="1">
      <c r="F30" s="24"/>
      <c r="G30" s="373" t="s">
        <v>24</v>
      </c>
      <c r="H30" s="373"/>
      <c r="I30" s="140" t="s">
        <v>25</v>
      </c>
      <c r="J30" s="141" t="s">
        <v>26</v>
      </c>
      <c r="K30" s="142" t="s">
        <v>27</v>
      </c>
      <c r="L30" s="142" t="s">
        <v>27</v>
      </c>
      <c r="M30" s="33"/>
    </row>
    <row r="31" spans="1:13" ht="46.5" customHeight="1">
      <c r="A31" s="29" t="s">
        <v>28</v>
      </c>
      <c r="B31" s="29"/>
      <c r="C31" s="29"/>
      <c r="D31" s="29"/>
      <c r="E31" s="29"/>
      <c r="F31" s="30"/>
      <c r="G31" s="243"/>
      <c r="I31" s="243"/>
      <c r="J31" s="243"/>
      <c r="K31" s="31"/>
      <c r="L31" s="32" t="s">
        <v>29</v>
      </c>
    </row>
    <row r="32" spans="1:13" ht="11.25" customHeight="1">
      <c r="A32" s="354" t="s">
        <v>30</v>
      </c>
      <c r="B32" s="355"/>
      <c r="C32" s="355"/>
      <c r="D32" s="355"/>
      <c r="E32" s="355"/>
      <c r="F32" s="355"/>
      <c r="G32" s="358" t="s">
        <v>31</v>
      </c>
      <c r="H32" s="360" t="s">
        <v>32</v>
      </c>
      <c r="I32" s="362" t="s">
        <v>33</v>
      </c>
      <c r="J32" s="363"/>
      <c r="K32" s="364" t="s">
        <v>34</v>
      </c>
      <c r="L32" s="366" t="s">
        <v>35</v>
      </c>
    </row>
    <row r="33" spans="1:18" s="46" customFormat="1" ht="45.75" customHeight="1">
      <c r="A33" s="356"/>
      <c r="B33" s="357"/>
      <c r="C33" s="357"/>
      <c r="D33" s="357"/>
      <c r="E33" s="357"/>
      <c r="F33" s="357"/>
      <c r="G33" s="359"/>
      <c r="H33" s="361"/>
      <c r="I33" s="34" t="s">
        <v>36</v>
      </c>
      <c r="J33" s="35" t="s">
        <v>37</v>
      </c>
      <c r="K33" s="365"/>
      <c r="L33" s="367"/>
    </row>
    <row r="34" spans="1:18" ht="16.5" customHeight="1">
      <c r="A34" s="368" t="s">
        <v>21</v>
      </c>
      <c r="B34" s="369"/>
      <c r="C34" s="369"/>
      <c r="D34" s="369"/>
      <c r="E34" s="369"/>
      <c r="F34" s="370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  <c r="M34" s="5"/>
    </row>
    <row r="35" spans="1:18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88600</v>
      </c>
      <c r="J35" s="109">
        <f>SUM(J36+J47+J67+J88+J95+J115+J141+J160+J170)</f>
        <v>66300</v>
      </c>
      <c r="K35" s="110">
        <f>SUM(K36+K47+K67+K88+K95+K115+K141+K160+K170)</f>
        <v>52800</v>
      </c>
      <c r="L35" s="109">
        <f>SUM(L36+L47+L67+L88+L95+L115+L141+L160+L170)</f>
        <v>52800</v>
      </c>
      <c r="M35" s="5"/>
      <c r="Q35" s="5"/>
    </row>
    <row r="36" spans="1:18" ht="13.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88600</v>
      </c>
      <c r="J36" s="109">
        <f>SUM(J37+J43)</f>
        <v>66300</v>
      </c>
      <c r="K36" s="122">
        <f>SUM(K37+K43)</f>
        <v>52800</v>
      </c>
      <c r="L36" s="114">
        <f>SUM(L37+L43)</f>
        <v>52800</v>
      </c>
      <c r="M36" s="5"/>
      <c r="Q36" s="53"/>
    </row>
    <row r="37" spans="1:18" ht="14.2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87300</v>
      </c>
      <c r="J37" s="109">
        <f>SUM(J38)</f>
        <v>65300</v>
      </c>
      <c r="K37" s="110">
        <f>SUM(K38)</f>
        <v>52000</v>
      </c>
      <c r="L37" s="109">
        <f>SUM(L38)</f>
        <v>52000</v>
      </c>
      <c r="M37" s="5"/>
      <c r="Q37" s="53"/>
    </row>
    <row r="38" spans="1:18" ht="14.2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87300</v>
      </c>
      <c r="J38" s="109">
        <f t="shared" ref="J38:L39" si="0">SUM(J39)</f>
        <v>65300</v>
      </c>
      <c r="K38" s="109">
        <f t="shared" si="0"/>
        <v>52000</v>
      </c>
      <c r="L38" s="109">
        <f t="shared" si="0"/>
        <v>52000</v>
      </c>
      <c r="M38" s="5"/>
      <c r="Q38" s="53"/>
    </row>
    <row r="39" spans="1:18" ht="12.75" hidden="1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87300</v>
      </c>
      <c r="J39" s="110">
        <f t="shared" si="0"/>
        <v>65300</v>
      </c>
      <c r="K39" s="110">
        <f t="shared" si="0"/>
        <v>52000</v>
      </c>
      <c r="L39" s="110">
        <f t="shared" si="0"/>
        <v>52000</v>
      </c>
      <c r="M39" s="5"/>
      <c r="Q39" s="53"/>
    </row>
    <row r="40" spans="1:18" ht="12.7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87300</v>
      </c>
      <c r="J40" s="112">
        <v>65300</v>
      </c>
      <c r="K40" s="112">
        <v>52000</v>
      </c>
      <c r="L40" s="112">
        <v>52000</v>
      </c>
      <c r="M40" s="5"/>
      <c r="Q40" s="53"/>
    </row>
    <row r="41" spans="1:18" ht="13.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Q42" s="5"/>
    </row>
    <row r="43" spans="1:18" ht="13.5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1300</v>
      </c>
      <c r="J43" s="109">
        <f t="shared" si="1"/>
        <v>1000</v>
      </c>
      <c r="K43" s="110">
        <f t="shared" si="1"/>
        <v>800</v>
      </c>
      <c r="L43" s="109">
        <f t="shared" si="1"/>
        <v>800</v>
      </c>
      <c r="M43" s="5"/>
      <c r="Q43" s="53"/>
    </row>
    <row r="44" spans="1:18" ht="14.25" customHeight="1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1300</v>
      </c>
      <c r="J44" s="109">
        <f t="shared" si="1"/>
        <v>1000</v>
      </c>
      <c r="K44" s="109">
        <f t="shared" si="1"/>
        <v>800</v>
      </c>
      <c r="L44" s="109">
        <f t="shared" si="1"/>
        <v>800</v>
      </c>
      <c r="M44" s="5"/>
      <c r="Q44" s="53"/>
    </row>
    <row r="45" spans="1:18" ht="26.2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1300</v>
      </c>
      <c r="J45" s="109">
        <f t="shared" si="1"/>
        <v>1000</v>
      </c>
      <c r="K45" s="109">
        <f t="shared" si="1"/>
        <v>800</v>
      </c>
      <c r="L45" s="109">
        <f t="shared" si="1"/>
        <v>800</v>
      </c>
      <c r="M45" s="5"/>
    </row>
    <row r="46" spans="1:18" ht="27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1300</v>
      </c>
      <c r="J46" s="112">
        <v>1000</v>
      </c>
      <c r="K46" s="112">
        <v>800</v>
      </c>
      <c r="L46" s="112">
        <v>800</v>
      </c>
      <c r="M46" s="5"/>
      <c r="Q46" s="5"/>
      <c r="R46" s="53"/>
    </row>
    <row r="47" spans="1:18" ht="15.75" hidden="1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0</v>
      </c>
      <c r="J47" s="120">
        <f t="shared" si="2"/>
        <v>0</v>
      </c>
      <c r="K47" s="118">
        <f t="shared" si="2"/>
        <v>0</v>
      </c>
      <c r="L47" s="118">
        <f t="shared" si="2"/>
        <v>0</v>
      </c>
      <c r="M47" s="5"/>
      <c r="Q47" s="53"/>
      <c r="R47" s="5"/>
    </row>
    <row r="48" spans="1:18" ht="24.75" hidden="1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0</v>
      </c>
      <c r="J48" s="110">
        <f t="shared" si="2"/>
        <v>0</v>
      </c>
      <c r="K48" s="109">
        <f t="shared" si="2"/>
        <v>0</v>
      </c>
      <c r="L48" s="110">
        <f t="shared" si="2"/>
        <v>0</v>
      </c>
      <c r="M48" s="5"/>
      <c r="Q48" s="53"/>
      <c r="R48" s="5"/>
    </row>
    <row r="49" spans="1:18" ht="15.75" hidden="1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0</v>
      </c>
      <c r="J49" s="110">
        <f t="shared" si="2"/>
        <v>0</v>
      </c>
      <c r="K49" s="114">
        <f t="shared" si="2"/>
        <v>0</v>
      </c>
      <c r="L49" s="114">
        <f t="shared" si="2"/>
        <v>0</v>
      </c>
      <c r="M49" s="5"/>
      <c r="Q49" s="53"/>
      <c r="R49" s="5"/>
    </row>
    <row r="50" spans="1:18" ht="26.25" hidden="1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0</v>
      </c>
      <c r="J50" s="115">
        <f>SUM(J51:J66)</f>
        <v>0</v>
      </c>
      <c r="K50" s="116">
        <f>SUM(K51:K66)</f>
        <v>0</v>
      </c>
      <c r="L50" s="116">
        <f>SUM(L51:L66)</f>
        <v>0</v>
      </c>
      <c r="M50" s="5"/>
      <c r="Q50" s="53"/>
      <c r="R50" s="5"/>
    </row>
    <row r="51" spans="1:18" ht="26.2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7" hidden="1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0</v>
      </c>
      <c r="J52" s="112">
        <v>0</v>
      </c>
      <c r="K52" s="112">
        <v>0</v>
      </c>
      <c r="L52" s="112">
        <v>0</v>
      </c>
      <c r="M52" s="5"/>
      <c r="Q52" s="53"/>
      <c r="R52" s="5"/>
    </row>
    <row r="53" spans="1:18" ht="26.25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0</v>
      </c>
      <c r="J53" s="112">
        <v>0</v>
      </c>
      <c r="K53" s="112">
        <v>0</v>
      </c>
      <c r="L53" s="112">
        <v>0</v>
      </c>
      <c r="M53" s="5"/>
      <c r="Q53" s="53"/>
      <c r="R53" s="5"/>
    </row>
    <row r="54" spans="1:18" ht="12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15.75" hidden="1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0</v>
      </c>
      <c r="J55" s="112">
        <v>0</v>
      </c>
      <c r="K55" s="112">
        <v>0</v>
      </c>
      <c r="L55" s="112">
        <v>0</v>
      </c>
      <c r="M55" s="5"/>
      <c r="Q55" s="53"/>
      <c r="R55" s="5"/>
    </row>
    <row r="56" spans="1:18" ht="25.5" hidden="1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27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15.7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hidden="1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0</v>
      </c>
      <c r="J59" s="112">
        <v>0</v>
      </c>
      <c r="K59" s="112">
        <v>0</v>
      </c>
      <c r="L59" s="112">
        <v>0</v>
      </c>
      <c r="M59" s="5"/>
      <c r="Q59" s="53"/>
      <c r="R59" s="5"/>
    </row>
    <row r="60" spans="1:18" ht="14.25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0</v>
      </c>
      <c r="J60" s="112">
        <v>0</v>
      </c>
      <c r="K60" s="112">
        <v>0</v>
      </c>
      <c r="L60" s="112">
        <v>0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2" hidden="1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0</v>
      </c>
      <c r="J62" s="112">
        <v>0</v>
      </c>
      <c r="K62" s="112">
        <v>0</v>
      </c>
      <c r="L62" s="112">
        <v>0</v>
      </c>
      <c r="M62" s="5"/>
      <c r="Q62" s="53"/>
      <c r="R62" s="5"/>
    </row>
    <row r="63" spans="1:18" ht="12" hidden="1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0</v>
      </c>
      <c r="J63" s="112">
        <v>0</v>
      </c>
      <c r="K63" s="112">
        <v>0</v>
      </c>
      <c r="L63" s="112">
        <v>0</v>
      </c>
      <c r="M63" s="5"/>
      <c r="Q63" s="53"/>
      <c r="R63" s="5"/>
    </row>
    <row r="64" spans="1:18" ht="15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4.25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</row>
    <row r="66" spans="1:18" ht="13.5" hidden="1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0</v>
      </c>
      <c r="J66" s="112">
        <v>0</v>
      </c>
      <c r="K66" s="112">
        <v>0</v>
      </c>
      <c r="L66" s="112">
        <v>0</v>
      </c>
      <c r="M66" s="5"/>
      <c r="Q66" s="5"/>
      <c r="R66" s="53"/>
    </row>
    <row r="67" spans="1:18" ht="1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  <c r="Q67" s="53"/>
      <c r="R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3"/>
      <c r="R68" s="5"/>
    </row>
    <row r="69" spans="1:18" s="66" customFormat="1" ht="25.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Q69" s="53"/>
      <c r="R69" s="5"/>
    </row>
    <row r="70" spans="1:18" ht="19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ht="16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M71" s="5"/>
      <c r="Q71" s="53"/>
      <c r="R71" s="5"/>
    </row>
    <row r="72" spans="1:18" ht="29.2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27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s="66" customFormat="1" ht="27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Q74" s="53"/>
      <c r="R74" s="5"/>
    </row>
    <row r="75" spans="1:18" ht="16.5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ht="1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M76" s="5"/>
      <c r="Q76" s="53"/>
      <c r="R76" s="5"/>
    </row>
    <row r="77" spans="1:18" ht="27.7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26.2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1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16.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7.2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2.7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</row>
    <row r="83" spans="1:18" ht="12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</row>
    <row r="84" spans="1:18" ht="15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3.5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6.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5.7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7.2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8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4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3.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2.7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</row>
    <row r="93" spans="1:18" ht="12.7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</row>
    <row r="94" spans="1:18" ht="12.7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t="12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t="12.75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t="25.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  <c r="M97" s="5"/>
    </row>
    <row r="98" spans="1:13" ht="15.7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  <c r="M98" s="5"/>
    </row>
    <row r="99" spans="1:13" ht="12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5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25.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25.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8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7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30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6.25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26.25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7.7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5.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30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18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16.5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4.25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4.2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2.7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</row>
    <row r="117" spans="1:13" ht="13.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t="12.7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25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t="14.2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  <c r="M120" s="5"/>
    </row>
    <row r="121" spans="1:13" ht="14.2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25.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26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7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5.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7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.75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9.2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5.5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7.7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7.7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8.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12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</row>
    <row r="141" spans="1:13" ht="24" hidden="1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0</v>
      </c>
      <c r="J141" s="132">
        <f>SUM(J142+J147+J155)</f>
        <v>0</v>
      </c>
      <c r="K141" s="110">
        <f>SUM(K142+K147+K155)</f>
        <v>0</v>
      </c>
      <c r="L141" s="109">
        <f>SUM(L142+L147+L155)</f>
        <v>0</v>
      </c>
      <c r="M141" s="5"/>
    </row>
    <row r="142" spans="1:13" ht="28.5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  <c r="M142" s="5"/>
    </row>
    <row r="143" spans="1:13" ht="26.25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4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5.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5.5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3.2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6.2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7.7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4.7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12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</row>
    <row r="154" spans="1:13" ht="12.75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</row>
    <row r="155" spans="1:13" ht="12.75" hidden="1" customHeight="1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0</v>
      </c>
      <c r="J155" s="132">
        <f t="shared" si="15"/>
        <v>0</v>
      </c>
      <c r="K155" s="110">
        <f t="shared" si="15"/>
        <v>0</v>
      </c>
      <c r="L155" s="109">
        <f t="shared" si="15"/>
        <v>0</v>
      </c>
    </row>
    <row r="156" spans="1:13" ht="12.75" hidden="1" customHeight="1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0</v>
      </c>
      <c r="J156" s="125">
        <f t="shared" si="15"/>
        <v>0</v>
      </c>
      <c r="K156" s="116">
        <f t="shared" si="15"/>
        <v>0</v>
      </c>
      <c r="L156" s="115">
        <f t="shared" si="15"/>
        <v>0</v>
      </c>
    </row>
    <row r="157" spans="1:13" ht="25.5" hidden="1" customHeight="1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0</v>
      </c>
      <c r="J157" s="132">
        <f>SUM(J158:J159)</f>
        <v>0</v>
      </c>
      <c r="K157" s="110">
        <f>SUM(K158:K159)</f>
        <v>0</v>
      </c>
      <c r="L157" s="109">
        <f>SUM(L158:L159)</f>
        <v>0</v>
      </c>
      <c r="M157" s="5"/>
    </row>
    <row r="158" spans="1:13" ht="24" hidden="1" customHeight="1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0</v>
      </c>
      <c r="J158" s="127">
        <v>0</v>
      </c>
      <c r="K158" s="127">
        <v>0</v>
      </c>
      <c r="L158" s="127">
        <v>0</v>
      </c>
      <c r="M158" s="5"/>
    </row>
    <row r="159" spans="1:13" ht="21.7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7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3.2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3.25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7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12.7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</row>
    <row r="165" spans="1:13" ht="23.25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t="12.75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12.7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</row>
    <row r="168" spans="1:13" ht="39.7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  <c r="M168" s="5"/>
    </row>
    <row r="169" spans="1:13" s="72" customFormat="1" ht="39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42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ht="38.25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  <c r="M171" s="5"/>
    </row>
    <row r="172" spans="1:13" ht="38.2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41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44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0.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53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51.7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4.7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39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43.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54.75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54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76.5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34.5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30.75" hidden="1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0</v>
      </c>
      <c r="J186" s="132">
        <f>SUM(J187+J240+J305)</f>
        <v>0</v>
      </c>
      <c r="K186" s="110">
        <f>SUM(K187+K240+K305)</f>
        <v>0</v>
      </c>
      <c r="L186" s="109">
        <f>SUM(L187+L240+L305)</f>
        <v>0</v>
      </c>
      <c r="M186" s="5"/>
    </row>
    <row r="187" spans="1:13" ht="33" hidden="1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  <c r="M187" s="5"/>
    </row>
    <row r="188" spans="1:13" ht="24" hidden="1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0</v>
      </c>
      <c r="J188" s="132">
        <f>SUM(J189+J192+J197+J203+J208)</f>
        <v>0</v>
      </c>
      <c r="K188" s="110">
        <f>SUM(K189+K192+K197+K203+K208)</f>
        <v>0</v>
      </c>
      <c r="L188" s="109">
        <f>SUM(L189+L192+L197+L203+L208)</f>
        <v>0</v>
      </c>
      <c r="M188" s="5"/>
    </row>
    <row r="189" spans="1:13" ht="31.5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7.75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27.7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6.25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.75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3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3.2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9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7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5.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7.7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4.75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5.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31.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26.2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7" hidden="1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0</v>
      </c>
      <c r="J208" s="132">
        <f t="shared" si="19"/>
        <v>0</v>
      </c>
      <c r="K208" s="110">
        <f t="shared" si="19"/>
        <v>0</v>
      </c>
      <c r="L208" s="109">
        <f t="shared" si="19"/>
        <v>0</v>
      </c>
      <c r="M208" s="5"/>
    </row>
    <row r="209" spans="1:16" ht="26.25" hidden="1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0</v>
      </c>
      <c r="J209" s="110">
        <f t="shared" si="19"/>
        <v>0</v>
      </c>
      <c r="K209" s="110">
        <f t="shared" si="19"/>
        <v>0</v>
      </c>
      <c r="L209" s="110">
        <f t="shared" si="19"/>
        <v>0</v>
      </c>
      <c r="M209" s="5"/>
    </row>
    <row r="210" spans="1:16" ht="25.5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0</v>
      </c>
      <c r="J210" s="113">
        <v>0</v>
      </c>
      <c r="K210" s="113">
        <v>0</v>
      </c>
      <c r="L210" s="113">
        <v>0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41.2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27.7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7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9.2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.75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30.7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92">
        <f t="shared" ref="M221:P221" si="22">SUM(M222:M227)</f>
        <v>0</v>
      </c>
      <c r="N221" s="92">
        <f t="shared" si="22"/>
        <v>0</v>
      </c>
      <c r="O221" s="92">
        <f t="shared" si="22"/>
        <v>0</v>
      </c>
      <c r="P221" s="92">
        <f t="shared" si="22"/>
        <v>0</v>
      </c>
    </row>
    <row r="222" spans="1:16" ht="24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6.25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3">SUM(I224:I229)</f>
        <v>0</v>
      </c>
      <c r="J223" s="109">
        <f t="shared" si="23"/>
        <v>0</v>
      </c>
      <c r="K223" s="109">
        <f t="shared" si="23"/>
        <v>0</v>
      </c>
      <c r="L223" s="109">
        <f t="shared" si="23"/>
        <v>0</v>
      </c>
      <c r="M223" s="5"/>
    </row>
    <row r="224" spans="1:16" ht="26.2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7.7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9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5.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7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7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.75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26.2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30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7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31.5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25.5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28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41.2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6.2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30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7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25.5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5.5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4.7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5.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9.2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7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7.7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6.25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9.2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30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7.7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26.2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12.7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</row>
    <row r="262" spans="1:13" ht="29.2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t="12.75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</row>
    <row r="264" spans="1:13" ht="12.7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24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  <c r="M266" s="5"/>
    </row>
    <row r="267" spans="1:13" ht="27.75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  <c r="M267" s="5"/>
    </row>
    <row r="268" spans="1:13" ht="12.75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</row>
    <row r="269" spans="1:13" ht="27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t="24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  <c r="M270" s="5"/>
    </row>
    <row r="271" spans="1:13" ht="38.2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12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</row>
    <row r="273" spans="1:13" ht="12.7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</row>
    <row r="274" spans="1:13" ht="12.7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t="24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  <c r="M275" s="5"/>
    </row>
    <row r="276" spans="1:13" ht="24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  <c r="M276" s="5"/>
    </row>
    <row r="277" spans="1:13" ht="32.25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7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27.7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5.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32.25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25.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30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31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25.5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27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12.7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</row>
    <row r="291" spans="1:13" ht="30.75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t="27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  <c r="M292" s="5"/>
    </row>
    <row r="293" spans="1:13" ht="28.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6.2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6.2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30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4.7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29.25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26.2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7.7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5.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30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40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29.25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27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8.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31.5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5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29.2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8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4.7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2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12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</row>
    <row r="315" spans="1:13" ht="26.2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t="25.5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  <c r="M316" s="5"/>
    </row>
    <row r="317" spans="1:13" ht="24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7.7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6.25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12.75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</row>
    <row r="323" spans="1:13" ht="31.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t="12.75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0.7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t="26.25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  <c r="M326" s="5"/>
    </row>
    <row r="327" spans="1:13" ht="30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30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25.5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3" ht="22.5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7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7.7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38.2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30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12.7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96">
        <f t="shared" ref="M338:P338" si="32">SUM(M339:M339)</f>
        <v>0</v>
      </c>
      <c r="N338" s="96">
        <f t="shared" si="32"/>
        <v>0</v>
      </c>
      <c r="O338" s="96">
        <f t="shared" si="32"/>
        <v>0</v>
      </c>
      <c r="P338" s="96">
        <f t="shared" si="32"/>
        <v>0</v>
      </c>
    </row>
    <row r="339" spans="1:16" ht="27.75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3">SUM(I341:I341)</f>
        <v>0</v>
      </c>
      <c r="J340" s="109">
        <f t="shared" si="33"/>
        <v>0</v>
      </c>
      <c r="K340" s="109">
        <f t="shared" si="33"/>
        <v>0</v>
      </c>
      <c r="L340" s="109">
        <f t="shared" si="33"/>
        <v>0</v>
      </c>
    </row>
    <row r="341" spans="1:16" ht="12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</row>
    <row r="342" spans="1:16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t="12.7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t="12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t="12.7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t="23.2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  <c r="M350" s="5"/>
    </row>
    <row r="351" spans="1:16" ht="27.7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  <c r="M351" s="5"/>
    </row>
    <row r="352" spans="1:16" ht="28.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12.7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</row>
    <row r="355" spans="1:13" ht="12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</row>
    <row r="356" spans="1:13" ht="30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  <c r="M356" s="5"/>
    </row>
    <row r="357" spans="1:13" ht="12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12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</row>
    <row r="359" spans="1:13" ht="12.7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t="12.75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</row>
    <row r="361" spans="1:13" ht="30.7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  <c r="M361" s="5"/>
    </row>
    <row r="362" spans="1:13" ht="25.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  <c r="M362" s="5"/>
    </row>
    <row r="363" spans="1:13" ht="24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28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28.5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7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30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39.75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2" ht="23.25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</row>
    <row r="370" spans="1:12" ht="18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88600</v>
      </c>
      <c r="J370" s="139">
        <f>SUM(J35+J186)</f>
        <v>66300</v>
      </c>
      <c r="K370" s="139">
        <f>SUM(K35+K186)</f>
        <v>52800</v>
      </c>
      <c r="L370" s="139">
        <f>SUM(L35+L186)</f>
        <v>52800</v>
      </c>
    </row>
    <row r="371" spans="1:12" ht="12.75" customHeight="1">
      <c r="F371" s="277"/>
      <c r="G371" s="46"/>
      <c r="H371" s="45"/>
      <c r="I371" s="103"/>
      <c r="J371" s="248"/>
      <c r="K371" s="248"/>
      <c r="L371" s="248"/>
    </row>
    <row r="372" spans="1:12" ht="15.75" customHeight="1">
      <c r="A372" s="371" t="s">
        <v>405</v>
      </c>
      <c r="B372" s="371"/>
      <c r="C372" s="371"/>
      <c r="D372" s="371"/>
      <c r="E372" s="371"/>
      <c r="F372" s="371"/>
      <c r="G372" s="371"/>
      <c r="H372" s="327"/>
      <c r="I372" s="104"/>
      <c r="J372" s="270"/>
      <c r="K372" s="372" t="s">
        <v>404</v>
      </c>
      <c r="L372" s="372"/>
    </row>
    <row r="373" spans="1:12" ht="22.5" customHeight="1">
      <c r="A373" s="105"/>
      <c r="B373" s="105"/>
      <c r="C373" s="105"/>
      <c r="D373" s="379" t="s">
        <v>227</v>
      </c>
      <c r="E373" s="379"/>
      <c r="F373" s="379"/>
      <c r="G373" s="379"/>
      <c r="H373" s="5"/>
      <c r="I373" s="275" t="s">
        <v>228</v>
      </c>
      <c r="K373" s="353" t="s">
        <v>229</v>
      </c>
      <c r="L373" s="353"/>
    </row>
    <row r="374" spans="1:12" ht="15.75">
      <c r="I374" s="106"/>
      <c r="K374" s="106"/>
      <c r="L374" s="106"/>
    </row>
    <row r="375" spans="1:12" ht="22.5" customHeight="1">
      <c r="A375" s="350" t="s">
        <v>230</v>
      </c>
      <c r="B375" s="350"/>
      <c r="C375" s="350"/>
      <c r="D375" s="350"/>
      <c r="E375" s="350"/>
      <c r="F375" s="350"/>
      <c r="G375" s="350"/>
      <c r="I375" s="106"/>
      <c r="J375" s="378" t="s">
        <v>231</v>
      </c>
      <c r="K375" s="378"/>
      <c r="L375" s="378"/>
    </row>
    <row r="376" spans="1:12" ht="25.5" customHeight="1">
      <c r="D376" s="351" t="s">
        <v>232</v>
      </c>
      <c r="E376" s="352"/>
      <c r="F376" s="352"/>
      <c r="G376" s="352"/>
      <c r="H376" s="107"/>
      <c r="I376" s="108" t="s">
        <v>228</v>
      </c>
      <c r="K376" s="353" t="s">
        <v>229</v>
      </c>
      <c r="L376" s="353"/>
    </row>
    <row r="377" spans="1:12">
      <c r="A377" s="276" t="s">
        <v>279</v>
      </c>
      <c r="B377" s="276"/>
      <c r="C377" s="276"/>
      <c r="D377" s="276"/>
      <c r="E377" s="276"/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</mergeCells>
  <pageMargins left="0.25" right="0.25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2387-3258-4CAC-A062-CF6C9393B36D}">
  <sheetPr>
    <pageSetUpPr fitToPage="1"/>
  </sheetPr>
  <dimension ref="A1:R376"/>
  <sheetViews>
    <sheetView topLeftCell="A33" workbookViewId="0">
      <selection activeCell="A372" sqref="A372:L372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143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F1" s="244"/>
      <c r="G1" s="1"/>
      <c r="H1" s="4"/>
      <c r="I1" s="344" t="s">
        <v>0</v>
      </c>
      <c r="J1" s="344"/>
      <c r="K1" s="344"/>
      <c r="L1" s="344"/>
      <c r="M1" s="3"/>
      <c r="N1" s="144"/>
      <c r="O1" s="144"/>
      <c r="P1" s="144"/>
      <c r="Q1" s="144"/>
    </row>
    <row r="2" spans="1:17" ht="22.5" customHeight="1">
      <c r="F2" s="244"/>
      <c r="H2" s="4"/>
      <c r="I2" s="345" t="s">
        <v>1</v>
      </c>
      <c r="J2" s="345"/>
      <c r="K2" s="345"/>
      <c r="L2" s="345"/>
      <c r="M2" s="3"/>
      <c r="N2" s="144"/>
      <c r="O2" s="144"/>
      <c r="P2" s="144"/>
      <c r="Q2" s="6"/>
    </row>
    <row r="3" spans="1:17" ht="13.5" customHeight="1">
      <c r="F3" s="244"/>
      <c r="H3" s="20"/>
      <c r="I3" s="245" t="s">
        <v>2</v>
      </c>
      <c r="J3" s="245"/>
      <c r="K3" s="2"/>
      <c r="L3" s="2"/>
      <c r="M3" s="3"/>
      <c r="N3" s="144"/>
      <c r="O3" s="144"/>
      <c r="P3" s="144"/>
      <c r="Q3" s="7"/>
    </row>
    <row r="4" spans="1:17" ht="18" customHeight="1">
      <c r="F4" s="244"/>
      <c r="G4" s="8" t="s">
        <v>3</v>
      </c>
      <c r="H4" s="4"/>
      <c r="I4" s="5"/>
      <c r="J4" s="2"/>
      <c r="K4" s="2"/>
      <c r="L4" s="2"/>
      <c r="M4" s="12"/>
      <c r="N4" s="12"/>
      <c r="O4" s="12"/>
      <c r="P4" s="12"/>
      <c r="Q4" s="12"/>
    </row>
    <row r="5" spans="1:17" ht="12" customHeight="1">
      <c r="F5" s="244"/>
      <c r="H5" s="10"/>
      <c r="I5" s="5"/>
      <c r="J5" s="2"/>
      <c r="K5" s="2"/>
      <c r="L5" s="2"/>
      <c r="M5" s="3"/>
    </row>
    <row r="6" spans="1:17" ht="18" customHeight="1">
      <c r="F6" s="244"/>
      <c r="H6" s="10"/>
      <c r="I6" s="5"/>
      <c r="J6" s="11"/>
      <c r="K6" s="2"/>
      <c r="L6" s="2"/>
      <c r="M6" s="3"/>
    </row>
    <row r="7" spans="1:17" ht="4.5" customHeight="1">
      <c r="F7" s="244"/>
      <c r="H7" s="10"/>
      <c r="I7" s="5"/>
      <c r="K7" s="245"/>
      <c r="L7" s="245"/>
      <c r="M7" s="3"/>
    </row>
    <row r="8" spans="1:17" ht="19.5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"/>
    </row>
    <row r="9" spans="1:17" ht="14.25" customHeight="1">
      <c r="F9" s="277"/>
      <c r="G9" s="12"/>
      <c r="H9" s="13"/>
      <c r="I9" s="13"/>
      <c r="J9" s="14"/>
      <c r="K9" s="14"/>
      <c r="L9" s="15"/>
      <c r="M9" s="3"/>
    </row>
    <row r="10" spans="1:17" ht="16.5" customHeight="1">
      <c r="A10" s="347" t="s">
        <v>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"/>
      <c r="P10" s="24" t="s">
        <v>7</v>
      </c>
    </row>
    <row r="11" spans="1:17" ht="15.75" customHeight="1">
      <c r="A11" s="348" t="s">
        <v>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"/>
    </row>
    <row r="12" spans="1:17" ht="17.25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</row>
    <row r="13" spans="1:17" ht="12" customHeight="1">
      <c r="A13" s="281"/>
      <c r="B13" s="282"/>
      <c r="C13" s="282"/>
      <c r="D13" s="282"/>
      <c r="E13" s="282"/>
      <c r="F13" s="282"/>
      <c r="G13" s="341" t="s">
        <v>6</v>
      </c>
      <c r="H13" s="341"/>
      <c r="I13" s="341"/>
      <c r="J13" s="341"/>
      <c r="K13" s="341"/>
      <c r="L13" s="282"/>
    </row>
    <row r="14" spans="1:17" ht="12.75" customHeight="1">
      <c r="A14" s="342" t="s">
        <v>396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</row>
    <row r="15" spans="1:17" ht="11.25" customHeight="1">
      <c r="F15" s="277"/>
      <c r="G15" s="340" t="s">
        <v>397</v>
      </c>
      <c r="H15" s="340"/>
      <c r="I15" s="340"/>
      <c r="J15" s="340"/>
      <c r="K15" s="340"/>
    </row>
    <row r="16" spans="1:17" ht="11.25" customHeight="1">
      <c r="F16" s="277"/>
      <c r="G16" s="343" t="s">
        <v>8</v>
      </c>
      <c r="H16" s="343"/>
      <c r="I16" s="343"/>
      <c r="J16" s="343"/>
      <c r="K16" s="343"/>
    </row>
    <row r="17" spans="1:17" ht="15.75">
      <c r="B17" s="342" t="s">
        <v>9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7" ht="12" customHeight="1">
      <c r="F18" s="277"/>
      <c r="M18" s="16"/>
    </row>
    <row r="19" spans="1:17" ht="12" customHeight="1">
      <c r="F19" s="277"/>
      <c r="G19" s="340" t="s">
        <v>398</v>
      </c>
      <c r="H19" s="340"/>
      <c r="I19" s="340"/>
      <c r="J19" s="340"/>
      <c r="K19" s="340"/>
      <c r="M19" s="16"/>
    </row>
    <row r="20" spans="1:17" ht="11.25" customHeight="1">
      <c r="F20" s="277"/>
      <c r="G20" s="374" t="s">
        <v>10</v>
      </c>
      <c r="H20" s="374"/>
      <c r="I20" s="374"/>
      <c r="J20" s="374"/>
      <c r="K20" s="374"/>
      <c r="M20" s="16"/>
    </row>
    <row r="21" spans="1:17" ht="12" customHeight="1">
      <c r="F21" s="277"/>
      <c r="G21" s="279"/>
      <c r="H21" s="279"/>
      <c r="I21" s="279"/>
      <c r="J21" s="279"/>
      <c r="K21" s="279"/>
      <c r="M21" s="16"/>
    </row>
    <row r="22" spans="1:17" ht="12.75" customHeight="1">
      <c r="B22" s="5"/>
      <c r="C22" s="5"/>
      <c r="D22" s="5"/>
      <c r="E22" s="375" t="s">
        <v>11</v>
      </c>
      <c r="F22" s="375"/>
      <c r="G22" s="375"/>
      <c r="H22" s="375"/>
      <c r="I22" s="375"/>
      <c r="J22" s="375"/>
      <c r="K22" s="375"/>
      <c r="L22" s="5"/>
      <c r="M22" s="16"/>
    </row>
    <row r="23" spans="1:17" ht="29.1" customHeight="1">
      <c r="A23" s="376" t="s">
        <v>12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16"/>
    </row>
    <row r="24" spans="1:17" ht="12.75" customHeight="1">
      <c r="F24" s="24"/>
      <c r="J24" s="17"/>
      <c r="K24" s="15"/>
      <c r="L24" s="18" t="s">
        <v>13</v>
      </c>
      <c r="M24" s="16"/>
    </row>
    <row r="25" spans="1:17" ht="13.5" customHeight="1">
      <c r="F25" s="24"/>
      <c r="J25" s="19" t="s">
        <v>14</v>
      </c>
      <c r="K25" s="20"/>
      <c r="L25" s="23"/>
      <c r="M25" s="16"/>
    </row>
    <row r="26" spans="1:17" ht="14.25" customHeight="1">
      <c r="E26" s="279"/>
      <c r="F26" s="283"/>
      <c r="I26" s="21"/>
      <c r="J26" s="21"/>
      <c r="K26" s="22" t="s">
        <v>15</v>
      </c>
      <c r="L26" s="23"/>
      <c r="M26" s="33"/>
    </row>
    <row r="27" spans="1:17" ht="24" customHeight="1">
      <c r="A27" s="377" t="s">
        <v>16</v>
      </c>
      <c r="B27" s="377"/>
      <c r="C27" s="377"/>
      <c r="D27" s="377"/>
      <c r="E27" s="377"/>
      <c r="F27" s="377"/>
      <c r="G27" s="377"/>
      <c r="H27" s="377"/>
      <c r="I27" s="377"/>
      <c r="K27" s="22" t="s">
        <v>17</v>
      </c>
      <c r="L27" s="25" t="s">
        <v>18</v>
      </c>
      <c r="M27" s="33"/>
    </row>
    <row r="28" spans="1:17" ht="46.5" customHeight="1">
      <c r="A28" s="377" t="s">
        <v>19</v>
      </c>
      <c r="B28" s="377"/>
      <c r="C28" s="377"/>
      <c r="D28" s="377"/>
      <c r="E28" s="377"/>
      <c r="F28" s="377"/>
      <c r="G28" s="377"/>
      <c r="H28" s="377"/>
      <c r="I28" s="377"/>
      <c r="J28" s="278" t="s">
        <v>20</v>
      </c>
      <c r="K28" s="26" t="s">
        <v>21</v>
      </c>
      <c r="L28" s="23"/>
    </row>
    <row r="29" spans="1:17" ht="11.25" customHeight="1">
      <c r="F29" s="24"/>
      <c r="G29" s="27" t="s">
        <v>22</v>
      </c>
      <c r="H29" s="97" t="s">
        <v>233</v>
      </c>
      <c r="I29" s="98"/>
      <c r="J29" s="28"/>
      <c r="K29" s="23"/>
      <c r="L29" s="23"/>
    </row>
    <row r="30" spans="1:17" s="46" customFormat="1" ht="14.25" customHeight="1">
      <c r="A30" s="24"/>
      <c r="B30" s="24"/>
      <c r="C30" s="24"/>
      <c r="D30" s="24"/>
      <c r="E30" s="24"/>
      <c r="F30" s="24"/>
      <c r="G30" s="373" t="s">
        <v>24</v>
      </c>
      <c r="H30" s="373"/>
      <c r="I30" s="140" t="s">
        <v>25</v>
      </c>
      <c r="J30" s="141" t="s">
        <v>26</v>
      </c>
      <c r="K30" s="142" t="s">
        <v>27</v>
      </c>
      <c r="L30" s="142" t="s">
        <v>27</v>
      </c>
    </row>
    <row r="31" spans="1:17" ht="23.25" customHeight="1">
      <c r="A31" s="29" t="s">
        <v>234</v>
      </c>
      <c r="B31" s="29"/>
      <c r="C31" s="29"/>
      <c r="D31" s="29"/>
      <c r="E31" s="29"/>
      <c r="F31" s="30"/>
      <c r="G31" s="243"/>
      <c r="I31" s="243"/>
      <c r="J31" s="243"/>
      <c r="K31" s="31"/>
      <c r="L31" s="32" t="s">
        <v>29</v>
      </c>
      <c r="M31" s="5"/>
    </row>
    <row r="32" spans="1:17" ht="19.5" customHeight="1">
      <c r="A32" s="354" t="s">
        <v>30</v>
      </c>
      <c r="B32" s="355"/>
      <c r="C32" s="355"/>
      <c r="D32" s="355"/>
      <c r="E32" s="355"/>
      <c r="F32" s="355"/>
      <c r="G32" s="358" t="s">
        <v>31</v>
      </c>
      <c r="H32" s="360" t="s">
        <v>32</v>
      </c>
      <c r="I32" s="362" t="s">
        <v>33</v>
      </c>
      <c r="J32" s="363"/>
      <c r="K32" s="364" t="s">
        <v>34</v>
      </c>
      <c r="L32" s="366" t="s">
        <v>35</v>
      </c>
      <c r="M32" s="5"/>
      <c r="Q32" s="5"/>
    </row>
    <row r="33" spans="1:18" ht="13.5" customHeight="1">
      <c r="A33" s="356"/>
      <c r="B33" s="357"/>
      <c r="C33" s="357"/>
      <c r="D33" s="357"/>
      <c r="E33" s="357"/>
      <c r="F33" s="357"/>
      <c r="G33" s="359"/>
      <c r="H33" s="361"/>
      <c r="I33" s="34" t="s">
        <v>36</v>
      </c>
      <c r="J33" s="35" t="s">
        <v>37</v>
      </c>
      <c r="K33" s="365"/>
      <c r="L33" s="367"/>
      <c r="M33" s="5"/>
      <c r="Q33" s="53"/>
    </row>
    <row r="34" spans="1:18" ht="14.25" customHeight="1">
      <c r="A34" s="368" t="s">
        <v>21</v>
      </c>
      <c r="B34" s="369"/>
      <c r="C34" s="369"/>
      <c r="D34" s="369"/>
      <c r="E34" s="369"/>
      <c r="F34" s="370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  <c r="M34" s="5"/>
      <c r="Q34" s="53"/>
    </row>
    <row r="35" spans="1:18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100150</v>
      </c>
      <c r="J35" s="109">
        <f>SUM(J36+J47+J67+J88+J95+J115+J141+J160+J170)</f>
        <v>73450</v>
      </c>
      <c r="K35" s="110">
        <f>SUM(K36+K47+K67+K88+K95+K115+K141+K160+K170)</f>
        <v>49279.880000000005</v>
      </c>
      <c r="L35" s="109">
        <f>SUM(L36+L47+L67+L88+L95+L115+L141+L160+L170)</f>
        <v>49279.880000000005</v>
      </c>
      <c r="M35" s="5"/>
      <c r="Q35" s="53"/>
    </row>
    <row r="36" spans="1:18" ht="12.75" hidden="1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70600</v>
      </c>
      <c r="J36" s="109">
        <f>SUM(J37+J43)</f>
        <v>52400</v>
      </c>
      <c r="K36" s="122">
        <f>SUM(K37+K43)</f>
        <v>35700</v>
      </c>
      <c r="L36" s="114">
        <f>SUM(L37+L43)</f>
        <v>35700</v>
      </c>
      <c r="M36" s="5"/>
      <c r="Q36" s="53"/>
    </row>
    <row r="37" spans="1:18" ht="12.75" hidden="1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69600</v>
      </c>
      <c r="J37" s="109">
        <f>SUM(J38)</f>
        <v>51600</v>
      </c>
      <c r="K37" s="110">
        <f>SUM(K38)</f>
        <v>35000</v>
      </c>
      <c r="L37" s="109">
        <f>SUM(L38)</f>
        <v>35000</v>
      </c>
      <c r="M37" s="5"/>
      <c r="Q37" s="53"/>
    </row>
    <row r="38" spans="1:18" ht="13.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69600</v>
      </c>
      <c r="J38" s="109">
        <f t="shared" ref="J38:L39" si="0">SUM(J39)</f>
        <v>51600</v>
      </c>
      <c r="K38" s="109">
        <f t="shared" si="0"/>
        <v>35000</v>
      </c>
      <c r="L38" s="109">
        <f t="shared" si="0"/>
        <v>35000</v>
      </c>
      <c r="M38" s="5"/>
      <c r="Q38" s="53"/>
    </row>
    <row r="39" spans="1:18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69600</v>
      </c>
      <c r="J39" s="110">
        <f t="shared" si="0"/>
        <v>51600</v>
      </c>
      <c r="K39" s="110">
        <f t="shared" si="0"/>
        <v>35000</v>
      </c>
      <c r="L39" s="110">
        <f t="shared" si="0"/>
        <v>35000</v>
      </c>
      <c r="Q39" s="5"/>
    </row>
    <row r="40" spans="1:18" ht="13.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69600</v>
      </c>
      <c r="J40" s="112">
        <v>51600</v>
      </c>
      <c r="K40" s="112">
        <v>35000</v>
      </c>
      <c r="L40" s="112">
        <v>35000</v>
      </c>
      <c r="M40" s="5"/>
      <c r="Q40" s="53"/>
    </row>
    <row r="41" spans="1:18" ht="14.2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26.25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</row>
    <row r="43" spans="1:18" ht="27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1000</v>
      </c>
      <c r="J43" s="109">
        <f t="shared" si="1"/>
        <v>800</v>
      </c>
      <c r="K43" s="110">
        <f t="shared" si="1"/>
        <v>700</v>
      </c>
      <c r="L43" s="109">
        <f t="shared" si="1"/>
        <v>700</v>
      </c>
      <c r="M43" s="5"/>
      <c r="Q43" s="5"/>
      <c r="R43" s="53"/>
    </row>
    <row r="44" spans="1:18" ht="15.75" customHeight="1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1000</v>
      </c>
      <c r="J44" s="109">
        <f t="shared" si="1"/>
        <v>800</v>
      </c>
      <c r="K44" s="109">
        <f t="shared" si="1"/>
        <v>700</v>
      </c>
      <c r="L44" s="109">
        <f t="shared" si="1"/>
        <v>700</v>
      </c>
      <c r="M44" s="5"/>
      <c r="Q44" s="53"/>
      <c r="R44" s="5"/>
    </row>
    <row r="45" spans="1:18" ht="24.7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1000</v>
      </c>
      <c r="J45" s="109">
        <f t="shared" si="1"/>
        <v>800</v>
      </c>
      <c r="K45" s="109">
        <f t="shared" si="1"/>
        <v>700</v>
      </c>
      <c r="L45" s="109">
        <f t="shared" si="1"/>
        <v>700</v>
      </c>
      <c r="M45" s="5"/>
      <c r="Q45" s="53"/>
      <c r="R45" s="5"/>
    </row>
    <row r="46" spans="1:18" ht="15.75" hidden="1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1000</v>
      </c>
      <c r="J46" s="112">
        <v>800</v>
      </c>
      <c r="K46" s="112">
        <v>700</v>
      </c>
      <c r="L46" s="112">
        <v>700</v>
      </c>
      <c r="M46" s="5"/>
      <c r="Q46" s="53"/>
      <c r="R46" s="5"/>
    </row>
    <row r="47" spans="1:18" ht="26.25" hidden="1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29550</v>
      </c>
      <c r="J47" s="120">
        <f t="shared" si="2"/>
        <v>21050</v>
      </c>
      <c r="K47" s="118">
        <f t="shared" si="2"/>
        <v>13579.880000000001</v>
      </c>
      <c r="L47" s="118">
        <f t="shared" si="2"/>
        <v>13579.880000000001</v>
      </c>
      <c r="M47" s="5"/>
      <c r="Q47" s="53"/>
      <c r="R47" s="5"/>
    </row>
    <row r="48" spans="1:18" ht="26.25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29550</v>
      </c>
      <c r="J48" s="110">
        <f t="shared" si="2"/>
        <v>21050</v>
      </c>
      <c r="K48" s="109">
        <f t="shared" si="2"/>
        <v>13579.880000000001</v>
      </c>
      <c r="L48" s="110">
        <f t="shared" si="2"/>
        <v>13579.880000000001</v>
      </c>
      <c r="M48" s="5"/>
      <c r="Q48" s="53"/>
      <c r="R48" s="5"/>
    </row>
    <row r="49" spans="1:18" ht="27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29550</v>
      </c>
      <c r="J49" s="110">
        <f t="shared" si="2"/>
        <v>21050</v>
      </c>
      <c r="K49" s="114">
        <f t="shared" si="2"/>
        <v>13579.880000000001</v>
      </c>
      <c r="L49" s="114">
        <f t="shared" si="2"/>
        <v>13579.880000000001</v>
      </c>
      <c r="M49" s="5"/>
      <c r="Q49" s="53"/>
      <c r="R49" s="5"/>
    </row>
    <row r="50" spans="1:18" ht="26.25" hidden="1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29550</v>
      </c>
      <c r="J50" s="115">
        <f>SUM(J51:J66)</f>
        <v>21050</v>
      </c>
      <c r="K50" s="116">
        <f>SUM(K51:K66)</f>
        <v>13579.880000000001</v>
      </c>
      <c r="L50" s="116">
        <f>SUM(L51:L66)</f>
        <v>13579.880000000001</v>
      </c>
      <c r="M50" s="5"/>
      <c r="Q50" s="53"/>
      <c r="R50" s="5"/>
    </row>
    <row r="51" spans="1:18" ht="12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15.7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0</v>
      </c>
      <c r="J52" s="112">
        <v>0</v>
      </c>
      <c r="K52" s="112">
        <v>0</v>
      </c>
      <c r="L52" s="112">
        <v>0</v>
      </c>
      <c r="M52" s="5"/>
      <c r="Q52" s="53"/>
      <c r="R52" s="5"/>
    </row>
    <row r="53" spans="1:18" ht="25.5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100</v>
      </c>
      <c r="J53" s="112">
        <v>100</v>
      </c>
      <c r="K53" s="112">
        <v>47.95</v>
      </c>
      <c r="L53" s="112">
        <v>47.95</v>
      </c>
      <c r="M53" s="5"/>
      <c r="Q53" s="53"/>
      <c r="R53" s="5"/>
    </row>
    <row r="54" spans="1:18" ht="27.75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15.75" hidden="1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0</v>
      </c>
      <c r="J55" s="112">
        <v>0</v>
      </c>
      <c r="K55" s="112">
        <v>0</v>
      </c>
      <c r="L55" s="112">
        <v>0</v>
      </c>
      <c r="M55" s="5"/>
      <c r="Q55" s="53"/>
      <c r="R55" s="5"/>
    </row>
    <row r="56" spans="1:18" ht="27.75" hidden="1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14.25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7.7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1600</v>
      </c>
      <c r="J58" s="113">
        <v>900</v>
      </c>
      <c r="K58" s="113">
        <v>0</v>
      </c>
      <c r="L58" s="113">
        <v>0</v>
      </c>
      <c r="M58" s="5"/>
      <c r="Q58" s="53"/>
      <c r="R58" s="5"/>
    </row>
    <row r="59" spans="1:18" ht="12" hidden="1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0</v>
      </c>
      <c r="J59" s="112">
        <v>0</v>
      </c>
      <c r="K59" s="112">
        <v>0</v>
      </c>
      <c r="L59" s="112">
        <v>0</v>
      </c>
      <c r="M59" s="5"/>
      <c r="Q59" s="53"/>
      <c r="R59" s="5"/>
    </row>
    <row r="60" spans="1:18" ht="12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0</v>
      </c>
      <c r="J60" s="112">
        <v>0</v>
      </c>
      <c r="K60" s="112">
        <v>0</v>
      </c>
      <c r="L60" s="112">
        <v>0</v>
      </c>
      <c r="M60" s="5"/>
      <c r="Q60" s="53"/>
      <c r="R60" s="5"/>
    </row>
    <row r="61" spans="1:18" ht="1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0</v>
      </c>
      <c r="J62" s="112">
        <v>0</v>
      </c>
      <c r="K62" s="112">
        <v>0</v>
      </c>
      <c r="L62" s="112">
        <v>0</v>
      </c>
      <c r="M62" s="5"/>
    </row>
    <row r="63" spans="1:18" ht="13.5" hidden="1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1000</v>
      </c>
      <c r="J63" s="112">
        <v>700</v>
      </c>
      <c r="K63" s="112">
        <v>5</v>
      </c>
      <c r="L63" s="112">
        <v>5</v>
      </c>
      <c r="M63" s="5"/>
      <c r="Q63" s="5"/>
      <c r="R63" s="53"/>
    </row>
    <row r="64" spans="1:18" ht="15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3.5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s="66" customFormat="1" ht="25.5" hidden="1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26850</v>
      </c>
      <c r="J66" s="112">
        <v>19350</v>
      </c>
      <c r="K66" s="112">
        <v>13526.93</v>
      </c>
      <c r="L66" s="112">
        <v>13526.93</v>
      </c>
      <c r="Q66" s="53"/>
      <c r="R66" s="5"/>
    </row>
    <row r="67" spans="1:18" ht="19.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  <c r="Q67" s="53"/>
      <c r="R67" s="5"/>
    </row>
    <row r="68" spans="1:18" ht="16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3"/>
      <c r="R68" s="5"/>
    </row>
    <row r="69" spans="1:18" ht="29.2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27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7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6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7.7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6.25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ht="1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M76" s="5"/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7.2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12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</row>
    <row r="80" spans="1:18" ht="12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</row>
    <row r="81" spans="1:13" ht="15.7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</row>
    <row r="82" spans="1:13" ht="13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</row>
    <row r="83" spans="1:13" ht="16.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</row>
    <row r="84" spans="1:13" ht="15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3" ht="17.25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3" ht="18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3" ht="14.2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3" ht="13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3" ht="12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</row>
    <row r="90" spans="1:13" ht="12.7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</row>
    <row r="91" spans="1:13" ht="12.7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</row>
    <row r="92" spans="1:13" ht="12.7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</row>
    <row r="93" spans="1:13" ht="12.7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</row>
    <row r="94" spans="1:13" ht="25.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  <c r="M94" s="5"/>
    </row>
    <row r="95" spans="1:13" ht="15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  <c r="M95" s="5"/>
    </row>
    <row r="96" spans="1:13" ht="12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  <c r="M96" s="5"/>
    </row>
    <row r="97" spans="1:13" ht="15.7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  <c r="M97" s="5"/>
    </row>
    <row r="98" spans="1:13" ht="1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  <c r="M98" s="5"/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25.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28.5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27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30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6.2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6.2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7.7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5.5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18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16.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14.2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14.2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12.75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</row>
    <row r="114" spans="1:13" ht="13.5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2.7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</row>
    <row r="116" spans="1:13" ht="25.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t="14.2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  <c r="M118" s="5"/>
    </row>
    <row r="119" spans="1:13" ht="25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t="26.2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  <c r="M120" s="5"/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26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27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7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7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7.7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9.2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5.5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.75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.75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7.7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7.7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8.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12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3" ht="24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8.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6.2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4" hidden="1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0</v>
      </c>
      <c r="J141" s="132">
        <f>SUM(J142+J147+J155)</f>
        <v>0</v>
      </c>
      <c r="K141" s="110">
        <f>SUM(K142+K147+K155)</f>
        <v>0</v>
      </c>
      <c r="L141" s="109">
        <f>SUM(L142+L147+L155)</f>
        <v>0</v>
      </c>
      <c r="M141" s="5"/>
    </row>
    <row r="142" spans="1:13" ht="25.5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  <c r="M142" s="5"/>
    </row>
    <row r="143" spans="1:13" ht="25.5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5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3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6.25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7.7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4.7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7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12.7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</row>
    <row r="151" spans="1:13" ht="12.7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</row>
    <row r="152" spans="1:13" ht="12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</row>
    <row r="153" spans="1:13" ht="12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</row>
    <row r="154" spans="1:13" ht="25.5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 ht="24" hidden="1" customHeight="1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0</v>
      </c>
      <c r="J155" s="132">
        <f t="shared" si="15"/>
        <v>0</v>
      </c>
      <c r="K155" s="110">
        <f t="shared" si="15"/>
        <v>0</v>
      </c>
      <c r="L155" s="109">
        <f t="shared" si="15"/>
        <v>0</v>
      </c>
      <c r="M155" s="5"/>
    </row>
    <row r="156" spans="1:13" ht="21.75" hidden="1" customHeight="1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0</v>
      </c>
      <c r="J156" s="125">
        <f t="shared" si="15"/>
        <v>0</v>
      </c>
      <c r="K156" s="116">
        <f t="shared" si="15"/>
        <v>0</v>
      </c>
      <c r="L156" s="115">
        <f t="shared" si="15"/>
        <v>0</v>
      </c>
      <c r="M156" s="5"/>
    </row>
    <row r="157" spans="1:13" ht="27" hidden="1" customHeight="1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0</v>
      </c>
      <c r="J157" s="132">
        <f>SUM(J158:J159)</f>
        <v>0</v>
      </c>
      <c r="K157" s="110">
        <f>SUM(K158:K159)</f>
        <v>0</v>
      </c>
      <c r="L157" s="109">
        <f>SUM(L158:L159)</f>
        <v>0</v>
      </c>
      <c r="M157" s="5"/>
    </row>
    <row r="158" spans="1:13" ht="23.25" hidden="1" customHeight="1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0</v>
      </c>
      <c r="J158" s="127">
        <v>0</v>
      </c>
      <c r="K158" s="127">
        <v>0</v>
      </c>
      <c r="L158" s="127">
        <v>0</v>
      </c>
      <c r="M158" s="5"/>
    </row>
    <row r="159" spans="1:13" ht="23.2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7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12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</row>
    <row r="162" spans="1:13" ht="23.25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12.7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</row>
    <row r="164" spans="1:13" ht="12.7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</row>
    <row r="165" spans="1:13" ht="39.75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s="72" customFormat="1" ht="39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42.7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t="38.2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  <c r="M168" s="5"/>
    </row>
    <row r="169" spans="1:13" ht="38.25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  <c r="M169" s="5"/>
    </row>
    <row r="170" spans="1:13" ht="41.2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ht="44.25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  <c r="M171" s="5"/>
    </row>
    <row r="172" spans="1:13" ht="40.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53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51.7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54.7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39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3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4.7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4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76.5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34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30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33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24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31.5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650</v>
      </c>
      <c r="J186" s="132">
        <f>SUM(J187+J240+J305)</f>
        <v>650</v>
      </c>
      <c r="K186" s="110">
        <f>SUM(K187+K240+K305)</f>
        <v>650</v>
      </c>
      <c r="L186" s="109">
        <f>SUM(L187+L240+L305)</f>
        <v>650</v>
      </c>
      <c r="M186" s="5"/>
    </row>
    <row r="187" spans="1:13" ht="27.75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650</v>
      </c>
      <c r="J187" s="118">
        <f>SUM(J188+J211+J218+J230+J234)</f>
        <v>650</v>
      </c>
      <c r="K187" s="118">
        <f>SUM(K188+K211+K218+K230+K234)</f>
        <v>650</v>
      </c>
      <c r="L187" s="118">
        <f>SUM(L188+L211+L218+L230+L234)</f>
        <v>650</v>
      </c>
      <c r="M187" s="5"/>
    </row>
    <row r="188" spans="1:13" ht="27.75" hidden="1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650</v>
      </c>
      <c r="J188" s="132">
        <f>SUM(J189+J192+J197+J203+J208)</f>
        <v>650</v>
      </c>
      <c r="K188" s="110">
        <f>SUM(K189+K192+K197+K203+K208)</f>
        <v>650</v>
      </c>
      <c r="L188" s="109">
        <f>SUM(L189+L192+L197+L203+L208)</f>
        <v>650</v>
      </c>
      <c r="M188" s="5"/>
    </row>
    <row r="189" spans="1:13" ht="27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7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26.2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3.2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3.25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9.25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7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5.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7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7.7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4.7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5.5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31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5.5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6.2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7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6.2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25.5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6.25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650</v>
      </c>
      <c r="J208" s="132">
        <f t="shared" si="19"/>
        <v>650</v>
      </c>
      <c r="K208" s="110">
        <f t="shared" si="19"/>
        <v>650</v>
      </c>
      <c r="L208" s="109">
        <f t="shared" si="19"/>
        <v>650</v>
      </c>
      <c r="M208" s="5"/>
    </row>
    <row r="209" spans="1:16" ht="41.25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650</v>
      </c>
      <c r="J209" s="110">
        <f t="shared" si="19"/>
        <v>650</v>
      </c>
      <c r="K209" s="110">
        <f t="shared" si="19"/>
        <v>650</v>
      </c>
      <c r="L209" s="110">
        <f t="shared" si="19"/>
        <v>650</v>
      </c>
      <c r="M209" s="5"/>
    </row>
    <row r="210" spans="1:16" ht="26.25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650</v>
      </c>
      <c r="J210" s="113">
        <v>650</v>
      </c>
      <c r="K210" s="113">
        <v>650</v>
      </c>
      <c r="L210" s="113">
        <v>650</v>
      </c>
      <c r="M210" s="5"/>
    </row>
    <row r="211" spans="1:16" ht="27.7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7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9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27.7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30.7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30.75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7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92">
        <f t="shared" ref="M218:P218" si="21">SUM(M219:M224)</f>
        <v>0</v>
      </c>
      <c r="N218" s="92">
        <f t="shared" si="21"/>
        <v>0</v>
      </c>
      <c r="O218" s="92">
        <f t="shared" si="21"/>
        <v>0</v>
      </c>
      <c r="P218" s="92">
        <f t="shared" si="21"/>
        <v>0</v>
      </c>
    </row>
    <row r="219" spans="1:16" ht="24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2">I220</f>
        <v>0</v>
      </c>
      <c r="J219" s="119">
        <f t="shared" si="22"/>
        <v>0</v>
      </c>
      <c r="K219" s="120">
        <f t="shared" si="22"/>
        <v>0</v>
      </c>
      <c r="L219" s="118">
        <f t="shared" si="22"/>
        <v>0</v>
      </c>
      <c r="M219" s="5"/>
    </row>
    <row r="220" spans="1:16" ht="26.2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2"/>
        <v>0</v>
      </c>
      <c r="J220" s="132">
        <f t="shared" si="22"/>
        <v>0</v>
      </c>
      <c r="K220" s="110">
        <f t="shared" si="22"/>
        <v>0</v>
      </c>
      <c r="L220" s="109">
        <f t="shared" si="22"/>
        <v>0</v>
      </c>
      <c r="M220" s="5"/>
    </row>
    <row r="221" spans="1:16" ht="26.2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27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9.25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3">SUM(I224:I229)</f>
        <v>0</v>
      </c>
      <c r="J223" s="109">
        <f t="shared" si="23"/>
        <v>0</v>
      </c>
      <c r="K223" s="109">
        <f t="shared" si="23"/>
        <v>0</v>
      </c>
      <c r="L223" s="109">
        <f t="shared" si="23"/>
        <v>0</v>
      </c>
      <c r="M223" s="5"/>
    </row>
    <row r="224" spans="1:16" ht="25.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7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7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7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6.2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30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31.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25.5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8.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41.25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26.25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0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7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5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25.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4.7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25.5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5.5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9.2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7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7.7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7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5.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6.2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9.25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30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.75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6.2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7.7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27.7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12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</row>
    <row r="259" spans="1:13" ht="29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12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</row>
    <row r="261" spans="1:13" ht="12.7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</row>
    <row r="262" spans="1:13" ht="12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</row>
    <row r="263" spans="1:13" ht="24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  <c r="M263" s="5"/>
    </row>
    <row r="264" spans="1:13" ht="27.7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  <c r="M264" s="5"/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27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  <c r="M266" s="5"/>
    </row>
    <row r="267" spans="1:13" ht="24.75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  <c r="M267" s="5"/>
    </row>
    <row r="268" spans="1:13" ht="38.25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12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</row>
    <row r="270" spans="1:13" ht="12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12.7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</row>
    <row r="272" spans="1:13" ht="24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24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t="32.2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  <c r="M274" s="5"/>
    </row>
    <row r="275" spans="1:13" ht="27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  <c r="M275" s="5"/>
    </row>
    <row r="276" spans="1:13" ht="27.75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  <c r="M276" s="5"/>
    </row>
    <row r="277" spans="1:13" ht="27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5.5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5.5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5.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5.5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30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1.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7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12.7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</row>
    <row r="288" spans="1:13" ht="30.75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27.7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8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6.25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t="26.2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  <c r="M292" s="5"/>
    </row>
    <row r="293" spans="1:13" ht="26.2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30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4.7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9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7.7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25.5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30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40.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9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8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1.5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25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8.5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4.7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22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12.7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</row>
    <row r="312" spans="1:13" ht="26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5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7.7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t="24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  <c r="M316" s="5"/>
    </row>
    <row r="317" spans="1:13" ht="27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6.2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12.75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</row>
    <row r="320" spans="1:13" ht="31.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6" ht="12.75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</row>
    <row r="322" spans="1:16" ht="30.75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6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6" ht="30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  <c r="M324" s="5"/>
    </row>
    <row r="325" spans="1:16" ht="30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6" ht="30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  <c r="M326" s="5"/>
    </row>
    <row r="327" spans="1:16" ht="30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6" ht="25.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6" ht="22.5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6" ht="25.5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6" ht="27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6" ht="27.75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6" ht="38.2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6" ht="30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6" ht="12.7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96">
        <f t="shared" ref="M335:P335" si="32">SUM(M336:M336)</f>
        <v>0</v>
      </c>
      <c r="N335" s="96">
        <f t="shared" si="32"/>
        <v>0</v>
      </c>
      <c r="O335" s="96">
        <f t="shared" si="32"/>
        <v>0</v>
      </c>
      <c r="P335" s="96">
        <f t="shared" si="32"/>
        <v>0</v>
      </c>
    </row>
    <row r="336" spans="1:16" ht="27.7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3" ht="12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</row>
    <row r="338" spans="1:13" ht="12.7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</row>
    <row r="339" spans="1:13" ht="12.75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</row>
    <row r="340" spans="1:13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3">SUM(I341:I341)</f>
        <v>0</v>
      </c>
      <c r="J340" s="109">
        <f t="shared" si="33"/>
        <v>0</v>
      </c>
      <c r="K340" s="109">
        <f t="shared" si="33"/>
        <v>0</v>
      </c>
      <c r="L340" s="109">
        <f t="shared" si="33"/>
        <v>0</v>
      </c>
    </row>
    <row r="341" spans="1:13" ht="12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</row>
    <row r="342" spans="1:13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3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3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3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3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3" ht="23.2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  <c r="M347" s="5"/>
    </row>
    <row r="348" spans="1:13" ht="27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  <c r="M348" s="5"/>
    </row>
    <row r="349" spans="1:13" ht="28.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  <c r="M349" s="5"/>
    </row>
    <row r="350" spans="1:13" ht="27.7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  <c r="M350" s="5"/>
    </row>
    <row r="351" spans="1:13" ht="12.7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3" ht="12.7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</row>
    <row r="353" spans="1:13" ht="30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12.7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</row>
    <row r="355" spans="1:13" ht="12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</row>
    <row r="356" spans="1:13" ht="12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t="12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t="25.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  <c r="M359" s="5"/>
    </row>
    <row r="360" spans="1:13" ht="24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  <c r="M360" s="5"/>
    </row>
    <row r="361" spans="1:13" ht="28.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  <c r="M361" s="5"/>
    </row>
    <row r="362" spans="1:13" ht="28.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  <c r="M362" s="5"/>
    </row>
    <row r="363" spans="1:13" ht="27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30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39.75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3.2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</row>
    <row r="367" spans="1:13" ht="18.7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</row>
    <row r="368" spans="1:13" ht="12.75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</row>
    <row r="369" spans="1:12" ht="15.75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</row>
    <row r="370" spans="1:12" ht="23.2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100800</v>
      </c>
      <c r="J370" s="139">
        <f>SUM(J35+J186)</f>
        <v>74100</v>
      </c>
      <c r="K370" s="139">
        <f>SUM(K35+K186)</f>
        <v>49929.880000000005</v>
      </c>
      <c r="L370" s="139">
        <f>SUM(L35+L186)</f>
        <v>49929.880000000005</v>
      </c>
    </row>
    <row r="371" spans="1:12">
      <c r="F371" s="277"/>
      <c r="G371" s="46"/>
      <c r="H371" s="45"/>
      <c r="I371" s="103"/>
      <c r="J371" s="248"/>
      <c r="K371" s="248"/>
      <c r="L371" s="248"/>
    </row>
    <row r="372" spans="1:12">
      <c r="A372" s="371" t="s">
        <v>405</v>
      </c>
      <c r="B372" s="371"/>
      <c r="C372" s="371"/>
      <c r="D372" s="371"/>
      <c r="E372" s="371"/>
      <c r="F372" s="371"/>
      <c r="G372" s="371"/>
      <c r="H372" s="327"/>
      <c r="I372" s="104"/>
      <c r="J372" s="270"/>
      <c r="K372" s="372" t="s">
        <v>404</v>
      </c>
      <c r="L372" s="372"/>
    </row>
    <row r="373" spans="1:12" ht="15.75">
      <c r="F373" s="244"/>
      <c r="I373" s="106"/>
      <c r="K373" s="106"/>
      <c r="L373" s="106"/>
    </row>
    <row r="374" spans="1:12" ht="15.75">
      <c r="A374" s="350" t="s">
        <v>230</v>
      </c>
      <c r="B374" s="350"/>
      <c r="C374" s="350"/>
      <c r="D374" s="350"/>
      <c r="E374" s="350"/>
      <c r="F374" s="350"/>
      <c r="G374" s="350"/>
      <c r="I374" s="106"/>
      <c r="J374" s="378" t="s">
        <v>231</v>
      </c>
      <c r="K374" s="378"/>
      <c r="L374" s="378"/>
    </row>
    <row r="375" spans="1:12" ht="23.25" customHeight="1">
      <c r="D375" s="351" t="s">
        <v>232</v>
      </c>
      <c r="E375" s="352"/>
      <c r="F375" s="352"/>
      <c r="G375" s="352"/>
      <c r="H375" s="107"/>
      <c r="I375" s="108" t="s">
        <v>228</v>
      </c>
      <c r="K375" s="353" t="s">
        <v>229</v>
      </c>
      <c r="L375" s="353"/>
    </row>
    <row r="376" spans="1:12">
      <c r="A376" s="276" t="s">
        <v>279</v>
      </c>
      <c r="B376" s="276"/>
      <c r="C376" s="276"/>
      <c r="D376" s="276"/>
      <c r="E376" s="276"/>
    </row>
  </sheetData>
  <mergeCells count="30"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A27:I27"/>
    <mergeCell ref="A374:G374"/>
    <mergeCell ref="J374:L374"/>
    <mergeCell ref="D375:G375"/>
    <mergeCell ref="K375:L375"/>
    <mergeCell ref="A34:F34"/>
    <mergeCell ref="A372:G372"/>
    <mergeCell ref="K372:L372"/>
    <mergeCell ref="G19:K19"/>
    <mergeCell ref="G16:K16"/>
    <mergeCell ref="B17:L17"/>
    <mergeCell ref="G20:K20"/>
    <mergeCell ref="E22:K22"/>
    <mergeCell ref="G15:K15"/>
    <mergeCell ref="I1:L1"/>
    <mergeCell ref="I2:L2"/>
    <mergeCell ref="A10:L10"/>
    <mergeCell ref="A8:L8"/>
    <mergeCell ref="A11:L11"/>
    <mergeCell ref="G13:K13"/>
    <mergeCell ref="A14:L14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2010-CAAA-4D9F-B777-DF165008D11D}">
  <sheetPr>
    <pageSetUpPr fitToPage="1"/>
  </sheetPr>
  <dimension ref="A1:R378"/>
  <sheetViews>
    <sheetView topLeftCell="A66" workbookViewId="0">
      <selection activeCell="A372" sqref="A372:L372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4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44" t="s">
        <v>0</v>
      </c>
      <c r="J1" s="344"/>
      <c r="K1" s="344"/>
      <c r="L1" s="344"/>
      <c r="M1" s="3"/>
      <c r="N1" s="245"/>
      <c r="O1" s="245"/>
      <c r="P1" s="245"/>
      <c r="Q1" s="245"/>
    </row>
    <row r="2" spans="1:17" ht="22.5" customHeight="1">
      <c r="H2" s="4"/>
      <c r="I2" s="345" t="s">
        <v>1</v>
      </c>
      <c r="J2" s="345"/>
      <c r="K2" s="345"/>
      <c r="L2" s="345"/>
      <c r="M2" s="3"/>
      <c r="N2" s="245"/>
      <c r="O2" s="245"/>
      <c r="P2" s="245"/>
      <c r="Q2" s="6"/>
    </row>
    <row r="3" spans="1:17" ht="13.5" customHeight="1">
      <c r="H3" s="20"/>
      <c r="I3" s="245" t="s">
        <v>2</v>
      </c>
      <c r="J3" s="245"/>
      <c r="K3" s="2"/>
      <c r="L3" s="2"/>
      <c r="M3" s="3"/>
      <c r="N3" s="245"/>
      <c r="O3" s="245"/>
      <c r="P3" s="245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5"/>
      <c r="Q4" s="7"/>
    </row>
    <row r="5" spans="1:17" ht="5.25" customHeight="1">
      <c r="H5" s="10"/>
      <c r="I5" s="5"/>
      <c r="J5" s="2"/>
      <c r="K5" s="2"/>
      <c r="L5" s="2"/>
      <c r="M5" s="3"/>
      <c r="N5" s="245"/>
      <c r="O5" s="245"/>
      <c r="P5" s="245"/>
      <c r="Q5" s="7"/>
    </row>
    <row r="6" spans="1:17" ht="3.75" customHeight="1">
      <c r="H6" s="10"/>
      <c r="I6" s="5"/>
      <c r="J6" s="11"/>
      <c r="K6" s="2"/>
      <c r="L6" s="2"/>
      <c r="M6" s="3"/>
      <c r="N6" s="245"/>
      <c r="O6" s="245"/>
      <c r="P6" s="245"/>
    </row>
    <row r="7" spans="1:17" ht="6.75" customHeight="1">
      <c r="H7" s="10"/>
      <c r="I7" s="5"/>
      <c r="K7" s="245"/>
      <c r="L7" s="245"/>
      <c r="M7" s="3"/>
      <c r="N7" s="245"/>
      <c r="O7" s="245"/>
      <c r="P7" s="245"/>
      <c r="Q7" s="13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12"/>
      <c r="N8" s="12"/>
      <c r="O8" s="12"/>
      <c r="P8" s="12"/>
      <c r="Q8" s="12"/>
    </row>
    <row r="9" spans="1:17" ht="12" customHeight="1">
      <c r="F9" s="277"/>
      <c r="G9" s="12"/>
      <c r="H9" s="13"/>
      <c r="I9" s="13"/>
      <c r="J9" s="14"/>
      <c r="K9" s="14"/>
      <c r="L9" s="15"/>
      <c r="M9" s="3"/>
    </row>
    <row r="10" spans="1:17" ht="18" customHeight="1">
      <c r="A10" s="347" t="s">
        <v>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"/>
    </row>
    <row r="11" spans="1:17" ht="18.75" customHeight="1">
      <c r="A11" s="348" t="s">
        <v>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"/>
    </row>
    <row r="12" spans="1:17" ht="7.5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3"/>
    </row>
    <row r="13" spans="1:17" ht="14.25" customHeight="1">
      <c r="A13" s="281"/>
      <c r="B13" s="282"/>
      <c r="C13" s="282"/>
      <c r="D13" s="282"/>
      <c r="E13" s="282"/>
      <c r="F13" s="282"/>
      <c r="G13" s="341" t="s">
        <v>6</v>
      </c>
      <c r="H13" s="341"/>
      <c r="I13" s="341"/>
      <c r="J13" s="341"/>
      <c r="K13" s="341"/>
      <c r="L13" s="282"/>
      <c r="M13" s="3"/>
    </row>
    <row r="14" spans="1:17" ht="16.5" customHeight="1">
      <c r="A14" s="342" t="s">
        <v>396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"/>
      <c r="P14" s="24" t="s">
        <v>7</v>
      </c>
    </row>
    <row r="15" spans="1:17" ht="15.75" customHeight="1">
      <c r="F15" s="277"/>
      <c r="G15" s="340" t="s">
        <v>397</v>
      </c>
      <c r="H15" s="340"/>
      <c r="I15" s="340"/>
      <c r="J15" s="340"/>
      <c r="K15" s="340"/>
      <c r="M15" s="3"/>
    </row>
    <row r="16" spans="1:17" ht="12" customHeight="1">
      <c r="F16" s="277"/>
      <c r="G16" s="343" t="s">
        <v>8</v>
      </c>
      <c r="H16" s="343"/>
      <c r="I16" s="343"/>
      <c r="J16" s="343"/>
      <c r="K16" s="343"/>
    </row>
    <row r="17" spans="1:13" ht="12" customHeight="1">
      <c r="B17" s="342" t="s">
        <v>9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>
      <c r="F18" s="277"/>
    </row>
    <row r="19" spans="1:13" ht="12.75" customHeight="1">
      <c r="F19" s="277"/>
      <c r="G19" s="340" t="s">
        <v>398</v>
      </c>
      <c r="H19" s="340"/>
      <c r="I19" s="340"/>
      <c r="J19" s="340"/>
      <c r="K19" s="340"/>
    </row>
    <row r="20" spans="1:13" ht="11.25" customHeight="1">
      <c r="F20" s="277"/>
      <c r="G20" s="374" t="s">
        <v>10</v>
      </c>
      <c r="H20" s="374"/>
      <c r="I20" s="374"/>
      <c r="J20" s="374"/>
      <c r="K20" s="374"/>
    </row>
    <row r="21" spans="1:13" ht="11.25" customHeight="1">
      <c r="F21" s="277"/>
      <c r="G21" s="279"/>
      <c r="H21" s="279"/>
      <c r="I21" s="279"/>
      <c r="J21" s="279"/>
      <c r="K21" s="279"/>
    </row>
    <row r="22" spans="1:13">
      <c r="B22" s="5"/>
      <c r="C22" s="5"/>
      <c r="D22" s="5"/>
      <c r="E22" s="375" t="s">
        <v>11</v>
      </c>
      <c r="F22" s="375"/>
      <c r="G22" s="375"/>
      <c r="H22" s="375"/>
      <c r="I22" s="375"/>
      <c r="J22" s="375"/>
      <c r="K22" s="375"/>
      <c r="L22" s="5"/>
    </row>
    <row r="23" spans="1:13" ht="12" customHeight="1">
      <c r="A23" s="376" t="s">
        <v>12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1.25" customHeight="1">
      <c r="F25" s="24"/>
      <c r="J25" s="19" t="s">
        <v>14</v>
      </c>
      <c r="K25" s="20"/>
      <c r="L25" s="23"/>
      <c r="M25" s="16"/>
    </row>
    <row r="26" spans="1:13" ht="12" customHeight="1">
      <c r="E26" s="279"/>
      <c r="F26" s="283"/>
      <c r="I26" s="21"/>
      <c r="J26" s="21"/>
      <c r="K26" s="22" t="s">
        <v>15</v>
      </c>
      <c r="L26" s="23"/>
      <c r="M26" s="16"/>
    </row>
    <row r="27" spans="1:13" ht="12.75" customHeight="1">
      <c r="A27" s="377" t="s">
        <v>16</v>
      </c>
      <c r="B27" s="377"/>
      <c r="C27" s="377"/>
      <c r="D27" s="377"/>
      <c r="E27" s="377"/>
      <c r="F27" s="377"/>
      <c r="G27" s="377"/>
      <c r="H27" s="377"/>
      <c r="I27" s="377"/>
      <c r="K27" s="22" t="s">
        <v>17</v>
      </c>
      <c r="L27" s="25" t="s">
        <v>18</v>
      </c>
      <c r="M27" s="16"/>
    </row>
    <row r="28" spans="1:13" ht="12" customHeight="1">
      <c r="A28" s="377" t="s">
        <v>7</v>
      </c>
      <c r="B28" s="377"/>
      <c r="C28" s="377"/>
      <c r="D28" s="377"/>
      <c r="E28" s="377"/>
      <c r="F28" s="377"/>
      <c r="G28" s="377"/>
      <c r="H28" s="377"/>
      <c r="I28" s="377"/>
      <c r="J28" s="278" t="s">
        <v>20</v>
      </c>
      <c r="K28" s="26" t="s">
        <v>21</v>
      </c>
      <c r="L28" s="23"/>
      <c r="M28" s="16"/>
    </row>
    <row r="29" spans="1:13" ht="12.75" customHeight="1">
      <c r="F29" s="24"/>
      <c r="G29" s="27" t="s">
        <v>22</v>
      </c>
      <c r="H29" s="97" t="s">
        <v>235</v>
      </c>
      <c r="I29" s="98"/>
      <c r="J29" s="28"/>
      <c r="K29" s="23"/>
      <c r="L29" s="23"/>
      <c r="M29" s="16"/>
    </row>
    <row r="30" spans="1:13" ht="13.5" customHeight="1">
      <c r="F30" s="24"/>
      <c r="G30" s="373" t="s">
        <v>24</v>
      </c>
      <c r="H30" s="373"/>
      <c r="I30" s="140" t="s">
        <v>25</v>
      </c>
      <c r="J30" s="141" t="s">
        <v>26</v>
      </c>
      <c r="K30" s="142" t="s">
        <v>27</v>
      </c>
      <c r="L30" s="142" t="s">
        <v>27</v>
      </c>
      <c r="M30" s="16"/>
    </row>
    <row r="31" spans="1:13" ht="14.25" customHeight="1">
      <c r="A31" s="29" t="s">
        <v>236</v>
      </c>
      <c r="B31" s="29"/>
      <c r="C31" s="29"/>
      <c r="D31" s="29"/>
      <c r="E31" s="29"/>
      <c r="F31" s="30"/>
      <c r="G31" s="243"/>
      <c r="I31" s="243"/>
      <c r="J31" s="243"/>
      <c r="K31" s="31"/>
      <c r="L31" s="32" t="s">
        <v>29</v>
      </c>
      <c r="M31" s="33"/>
    </row>
    <row r="32" spans="1:13" ht="24" customHeight="1">
      <c r="A32" s="354" t="s">
        <v>30</v>
      </c>
      <c r="B32" s="355"/>
      <c r="C32" s="355"/>
      <c r="D32" s="355"/>
      <c r="E32" s="355"/>
      <c r="F32" s="355"/>
      <c r="G32" s="358" t="s">
        <v>31</v>
      </c>
      <c r="H32" s="360" t="s">
        <v>32</v>
      </c>
      <c r="I32" s="362" t="s">
        <v>33</v>
      </c>
      <c r="J32" s="363"/>
      <c r="K32" s="364" t="s">
        <v>34</v>
      </c>
      <c r="L32" s="366" t="s">
        <v>35</v>
      </c>
      <c r="M32" s="33"/>
    </row>
    <row r="33" spans="1:18" ht="46.5" customHeight="1">
      <c r="A33" s="356"/>
      <c r="B33" s="357"/>
      <c r="C33" s="357"/>
      <c r="D33" s="357"/>
      <c r="E33" s="357"/>
      <c r="F33" s="357"/>
      <c r="G33" s="359"/>
      <c r="H33" s="361"/>
      <c r="I33" s="34" t="s">
        <v>36</v>
      </c>
      <c r="J33" s="35" t="s">
        <v>37</v>
      </c>
      <c r="K33" s="365"/>
      <c r="L33" s="367"/>
    </row>
    <row r="34" spans="1:18" ht="11.25" customHeight="1">
      <c r="A34" s="368" t="s">
        <v>21</v>
      </c>
      <c r="B34" s="369"/>
      <c r="C34" s="369"/>
      <c r="D34" s="369"/>
      <c r="E34" s="369"/>
      <c r="F34" s="370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s="46" customFormat="1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1567810</v>
      </c>
      <c r="J35" s="109">
        <f>SUM(J36+J47+J67+J88+J95+J115+J141+J160+J170)</f>
        <v>1185910</v>
      </c>
      <c r="K35" s="110">
        <f>SUM(K36+K47+K67+K88+K95+K115+K141+K160+K170)</f>
        <v>1071717.3</v>
      </c>
      <c r="L35" s="109">
        <f>SUM(L36+L47+L67+L88+L95+L115+L141+L160+L170)</f>
        <v>1071717.3</v>
      </c>
    </row>
    <row r="36" spans="1:18" ht="16.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1462900</v>
      </c>
      <c r="J36" s="109">
        <f>SUM(J37+J43)</f>
        <v>1096700</v>
      </c>
      <c r="K36" s="122">
        <f>SUM(K37+K43)</f>
        <v>989949.86</v>
      </c>
      <c r="L36" s="114">
        <f>SUM(L37+L43)</f>
        <v>989949.86</v>
      </c>
      <c r="M36" s="5"/>
    </row>
    <row r="37" spans="1:18" ht="14.2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1438400</v>
      </c>
      <c r="J37" s="109">
        <f>SUM(J38)</f>
        <v>1078400</v>
      </c>
      <c r="K37" s="110">
        <f>SUM(K38)</f>
        <v>974836.37</v>
      </c>
      <c r="L37" s="109">
        <f>SUM(L38)</f>
        <v>974836.37</v>
      </c>
      <c r="M37" s="5"/>
      <c r="Q37" s="5"/>
    </row>
    <row r="38" spans="1:18" ht="13.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1438400</v>
      </c>
      <c r="J38" s="109">
        <f t="shared" ref="J38:L39" si="0">SUM(J39)</f>
        <v>1078400</v>
      </c>
      <c r="K38" s="109">
        <f t="shared" si="0"/>
        <v>974836.37</v>
      </c>
      <c r="L38" s="109">
        <f t="shared" si="0"/>
        <v>974836.37</v>
      </c>
      <c r="M38" s="5"/>
      <c r="Q38" s="53"/>
    </row>
    <row r="39" spans="1:18" ht="14.25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1438400</v>
      </c>
      <c r="J39" s="110">
        <f t="shared" si="0"/>
        <v>1078400</v>
      </c>
      <c r="K39" s="110">
        <f t="shared" si="0"/>
        <v>974836.37</v>
      </c>
      <c r="L39" s="110">
        <f t="shared" si="0"/>
        <v>974836.37</v>
      </c>
      <c r="M39" s="5"/>
      <c r="Q39" s="53"/>
    </row>
    <row r="40" spans="1:18" ht="14.25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1438400</v>
      </c>
      <c r="J40" s="112">
        <v>1078400</v>
      </c>
      <c r="K40" s="112">
        <v>974836.37</v>
      </c>
      <c r="L40" s="112">
        <v>974836.37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 ht="13.5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24500</v>
      </c>
      <c r="J43" s="109">
        <f t="shared" si="1"/>
        <v>18300</v>
      </c>
      <c r="K43" s="110">
        <f t="shared" si="1"/>
        <v>15113.49</v>
      </c>
      <c r="L43" s="109">
        <f t="shared" si="1"/>
        <v>15113.49</v>
      </c>
      <c r="M43" s="5"/>
      <c r="Q43" s="53"/>
    </row>
    <row r="44" spans="1:18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24500</v>
      </c>
      <c r="J44" s="109">
        <f t="shared" si="1"/>
        <v>18300</v>
      </c>
      <c r="K44" s="109">
        <f t="shared" si="1"/>
        <v>15113.49</v>
      </c>
      <c r="L44" s="109">
        <f t="shared" si="1"/>
        <v>15113.49</v>
      </c>
      <c r="Q44" s="5"/>
    </row>
    <row r="45" spans="1:18" ht="13.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24500</v>
      </c>
      <c r="J45" s="109">
        <f t="shared" si="1"/>
        <v>18300</v>
      </c>
      <c r="K45" s="109">
        <f t="shared" si="1"/>
        <v>15113.49</v>
      </c>
      <c r="L45" s="109">
        <f t="shared" si="1"/>
        <v>15113.49</v>
      </c>
      <c r="M45" s="5"/>
      <c r="Q45" s="53"/>
    </row>
    <row r="46" spans="1:18" ht="14.25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24500</v>
      </c>
      <c r="J46" s="112">
        <v>18300</v>
      </c>
      <c r="K46" s="112">
        <v>15113.49</v>
      </c>
      <c r="L46" s="112">
        <v>15113.49</v>
      </c>
      <c r="M46" s="5"/>
      <c r="Q46" s="53"/>
    </row>
    <row r="47" spans="1:18" ht="26.25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58110</v>
      </c>
      <c r="J47" s="120">
        <f t="shared" si="2"/>
        <v>53410</v>
      </c>
      <c r="K47" s="118">
        <f t="shared" si="2"/>
        <v>46068.800000000003</v>
      </c>
      <c r="L47" s="118">
        <f t="shared" si="2"/>
        <v>46068.800000000003</v>
      </c>
      <c r="M47" s="5"/>
    </row>
    <row r="48" spans="1:18" ht="27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58110</v>
      </c>
      <c r="J48" s="110">
        <f t="shared" si="2"/>
        <v>53410</v>
      </c>
      <c r="K48" s="109">
        <f t="shared" si="2"/>
        <v>46068.800000000003</v>
      </c>
      <c r="L48" s="110">
        <f t="shared" si="2"/>
        <v>46068.800000000003</v>
      </c>
      <c r="M48" s="5"/>
      <c r="Q48" s="5"/>
      <c r="R48" s="53"/>
    </row>
    <row r="49" spans="1:18" ht="15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58110</v>
      </c>
      <c r="J49" s="110">
        <f t="shared" si="2"/>
        <v>53410</v>
      </c>
      <c r="K49" s="114">
        <f t="shared" si="2"/>
        <v>46068.800000000003</v>
      </c>
      <c r="L49" s="114">
        <f t="shared" si="2"/>
        <v>46068.800000000003</v>
      </c>
      <c r="M49" s="5"/>
      <c r="Q49" s="53"/>
      <c r="R49" s="5"/>
    </row>
    <row r="50" spans="1:18" ht="24.75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58110</v>
      </c>
      <c r="J50" s="115">
        <f>SUM(J51:J66)</f>
        <v>53410</v>
      </c>
      <c r="K50" s="116">
        <f>SUM(K51:K66)</f>
        <v>46068.800000000003</v>
      </c>
      <c r="L50" s="116">
        <f>SUM(L51:L66)</f>
        <v>46068.800000000003</v>
      </c>
      <c r="M50" s="5"/>
      <c r="Q50" s="53"/>
      <c r="R50" s="5"/>
    </row>
    <row r="51" spans="1:18" ht="15.7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400</v>
      </c>
      <c r="J52" s="112">
        <v>100</v>
      </c>
      <c r="K52" s="112">
        <v>86.2</v>
      </c>
      <c r="L52" s="112">
        <v>86.2</v>
      </c>
      <c r="M52" s="5"/>
      <c r="Q52" s="53"/>
      <c r="R52" s="5"/>
    </row>
    <row r="53" spans="1:18" ht="26.25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1800</v>
      </c>
      <c r="J53" s="112">
        <v>1300</v>
      </c>
      <c r="K53" s="112">
        <v>1300</v>
      </c>
      <c r="L53" s="112">
        <v>1300</v>
      </c>
      <c r="M53" s="5"/>
      <c r="Q53" s="53"/>
      <c r="R53" s="5"/>
    </row>
    <row r="54" spans="1:18" ht="27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26.25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8000</v>
      </c>
      <c r="J55" s="112">
        <v>8000</v>
      </c>
      <c r="K55" s="112">
        <v>8000</v>
      </c>
      <c r="L55" s="112">
        <v>8000</v>
      </c>
      <c r="M55" s="5"/>
      <c r="Q55" s="53"/>
      <c r="R55" s="5"/>
    </row>
    <row r="56" spans="1:18" ht="12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1500</v>
      </c>
      <c r="J56" s="112">
        <v>1100</v>
      </c>
      <c r="K56" s="112">
        <v>991.79</v>
      </c>
      <c r="L56" s="112">
        <v>991.79</v>
      </c>
      <c r="M56" s="5"/>
      <c r="Q56" s="53"/>
      <c r="R56" s="5"/>
    </row>
    <row r="57" spans="1:18" ht="15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5.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1860</v>
      </c>
      <c r="J59" s="112">
        <v>1860</v>
      </c>
      <c r="K59" s="112">
        <v>803.12</v>
      </c>
      <c r="L59" s="112">
        <v>803.12</v>
      </c>
      <c r="M59" s="5"/>
      <c r="Q59" s="53"/>
      <c r="R59" s="5"/>
    </row>
    <row r="60" spans="1:18" ht="15.75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4150</v>
      </c>
      <c r="J60" s="112">
        <v>3050</v>
      </c>
      <c r="K60" s="112">
        <v>1502.66</v>
      </c>
      <c r="L60" s="112">
        <v>1502.66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24900</v>
      </c>
      <c r="J62" s="112">
        <v>24900</v>
      </c>
      <c r="K62" s="112">
        <v>21723.27</v>
      </c>
      <c r="L62" s="112">
        <v>21723.27</v>
      </c>
      <c r="M62" s="5"/>
      <c r="Q62" s="53"/>
      <c r="R62" s="5"/>
    </row>
    <row r="63" spans="1:18" ht="27.75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3600</v>
      </c>
      <c r="J63" s="112">
        <v>3100</v>
      </c>
      <c r="K63" s="112">
        <v>2716.11</v>
      </c>
      <c r="L63" s="112">
        <v>2716.11</v>
      </c>
      <c r="M63" s="5"/>
      <c r="Q63" s="53"/>
      <c r="R63" s="5"/>
    </row>
    <row r="64" spans="1:18" ht="12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500</v>
      </c>
      <c r="J64" s="112">
        <v>400</v>
      </c>
      <c r="K64" s="112">
        <v>31.17</v>
      </c>
      <c r="L64" s="112">
        <v>31.17</v>
      </c>
      <c r="M64" s="5"/>
      <c r="Q64" s="53"/>
      <c r="R64" s="5"/>
    </row>
    <row r="65" spans="1:18" ht="12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5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11400</v>
      </c>
      <c r="J66" s="112">
        <v>9600</v>
      </c>
      <c r="K66" s="112">
        <v>8914.48</v>
      </c>
      <c r="L66" s="112">
        <v>8914.48</v>
      </c>
      <c r="M66" s="5"/>
      <c r="Q66" s="53"/>
      <c r="R66" s="5"/>
    </row>
    <row r="67" spans="1:18" ht="14.2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"/>
      <c r="R68" s="53"/>
    </row>
    <row r="69" spans="1:18" ht="1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13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5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9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9.2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s="6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7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26.2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7.2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  <c r="Q83" s="53"/>
      <c r="R83" s="5"/>
    </row>
    <row r="84" spans="1:18" ht="12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2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5.7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3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6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7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8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4.2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3.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  <c r="M93" s="5"/>
    </row>
    <row r="94" spans="1:18" ht="12.7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t="12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t="12.75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t="12.7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t="12.7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2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.7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1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5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8.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7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6.2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7.7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25.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30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8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6.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t="12.7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13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t="12.7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14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5.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6.2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5.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9.2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5.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7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8.5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46800</v>
      </c>
      <c r="J141" s="132">
        <f>SUM(J142+J147+J155)</f>
        <v>35800</v>
      </c>
      <c r="K141" s="110">
        <f>SUM(K142+K147+K155)</f>
        <v>35698.639999999999</v>
      </c>
      <c r="L141" s="109">
        <f>SUM(L142+L147+L155)</f>
        <v>35698.639999999999</v>
      </c>
      <c r="M141" s="5"/>
    </row>
    <row r="142" spans="1:13" ht="12.75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</row>
    <row r="143" spans="1:13" ht="24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8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6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4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5.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3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6.2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4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 ht="27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46800</v>
      </c>
      <c r="J155" s="132">
        <f t="shared" si="15"/>
        <v>35800</v>
      </c>
      <c r="K155" s="110">
        <f t="shared" si="15"/>
        <v>35698.639999999999</v>
      </c>
      <c r="L155" s="109">
        <f t="shared" si="15"/>
        <v>35698.639999999999</v>
      </c>
    </row>
    <row r="156" spans="1:13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46800</v>
      </c>
      <c r="J156" s="125">
        <f t="shared" si="15"/>
        <v>35800</v>
      </c>
      <c r="K156" s="116">
        <f t="shared" si="15"/>
        <v>35698.639999999999</v>
      </c>
      <c r="L156" s="115">
        <f t="shared" si="15"/>
        <v>35698.639999999999</v>
      </c>
    </row>
    <row r="157" spans="1:13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46800</v>
      </c>
      <c r="J157" s="132">
        <f>SUM(J158:J159)</f>
        <v>35800</v>
      </c>
      <c r="K157" s="110">
        <f>SUM(K158:K159)</f>
        <v>35698.639999999999</v>
      </c>
      <c r="L157" s="109">
        <f>SUM(L158:L159)</f>
        <v>35698.639999999999</v>
      </c>
    </row>
    <row r="158" spans="1:13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46800</v>
      </c>
      <c r="J158" s="127">
        <v>35800</v>
      </c>
      <c r="K158" s="127">
        <v>35698.639999999999</v>
      </c>
      <c r="L158" s="127">
        <v>35698.639999999999</v>
      </c>
    </row>
    <row r="159" spans="1:13" ht="25.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4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1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7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3.2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27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t="12.75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23.2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t="12.7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t="12.75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39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s="72" customFormat="1" ht="39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</row>
    <row r="172" spans="1:13" ht="42.7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38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1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4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0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3.2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1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.7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39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43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54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76.5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3000</v>
      </c>
      <c r="J186" s="132">
        <f>SUM(J187+J240+J305)</f>
        <v>3000</v>
      </c>
      <c r="K186" s="110">
        <f>SUM(K187+K240+K305)</f>
        <v>2807.2</v>
      </c>
      <c r="L186" s="109">
        <f>SUM(L187+L240+L305)</f>
        <v>2807.2</v>
      </c>
      <c r="M186" s="5"/>
    </row>
    <row r="187" spans="1:13" ht="34.5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3000</v>
      </c>
      <c r="J187" s="118">
        <f>SUM(J188+J211+J218+J230+J234)</f>
        <v>3000</v>
      </c>
      <c r="K187" s="118">
        <f>SUM(K188+K211+K218+K230+K234)</f>
        <v>2807.2</v>
      </c>
      <c r="L187" s="118">
        <f>SUM(L188+L211+L218+L230+L234)</f>
        <v>2807.2</v>
      </c>
      <c r="M187" s="5"/>
    </row>
    <row r="188" spans="1:13" ht="30.75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3000</v>
      </c>
      <c r="J188" s="132">
        <f>SUM(J189+J192+J197+J203+J208)</f>
        <v>3000</v>
      </c>
      <c r="K188" s="110">
        <f>SUM(K189+K192+K197+K203+K208)</f>
        <v>2807.2</v>
      </c>
      <c r="L188" s="109">
        <f>SUM(L189+L192+L197+L203+L208)</f>
        <v>2807.2</v>
      </c>
      <c r="M188" s="5"/>
    </row>
    <row r="189" spans="1:13" ht="33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4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31.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.7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6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7.7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3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9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5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7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4.7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31.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3000</v>
      </c>
      <c r="J208" s="132">
        <f t="shared" si="19"/>
        <v>3000</v>
      </c>
      <c r="K208" s="110">
        <f t="shared" si="19"/>
        <v>2807.2</v>
      </c>
      <c r="L208" s="109">
        <f t="shared" si="19"/>
        <v>2807.2</v>
      </c>
      <c r="M208" s="5"/>
    </row>
    <row r="209" spans="1:16" ht="26.25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3000</v>
      </c>
      <c r="J209" s="110">
        <f t="shared" si="19"/>
        <v>3000</v>
      </c>
      <c r="K209" s="110">
        <f t="shared" si="19"/>
        <v>2807.2</v>
      </c>
      <c r="L209" s="110">
        <f t="shared" si="19"/>
        <v>2807.2</v>
      </c>
      <c r="M209" s="5"/>
    </row>
    <row r="210" spans="1:16" ht="27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3000</v>
      </c>
      <c r="J210" s="113">
        <v>3000</v>
      </c>
      <c r="K210" s="113">
        <v>2807.2</v>
      </c>
      <c r="L210" s="113">
        <v>2807.2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41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6.2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9.2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30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7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2">SUM(I224:I229)</f>
        <v>0</v>
      </c>
      <c r="J223" s="109">
        <f t="shared" si="22"/>
        <v>0</v>
      </c>
      <c r="K223" s="109">
        <f t="shared" si="22"/>
        <v>0</v>
      </c>
      <c r="L223" s="109">
        <f t="shared" si="22"/>
        <v>0</v>
      </c>
      <c r="M223" s="92">
        <f t="shared" ref="M223:P223" si="23">SUM(M224:M229)</f>
        <v>0</v>
      </c>
      <c r="N223" s="92">
        <f t="shared" si="23"/>
        <v>0</v>
      </c>
      <c r="O223" s="92">
        <f t="shared" si="23"/>
        <v>0</v>
      </c>
      <c r="P223" s="92">
        <f t="shared" si="23"/>
        <v>0</v>
      </c>
    </row>
    <row r="224" spans="1:16" ht="24.7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6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9.2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5.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27.7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27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6.2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30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27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1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5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8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41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6.2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30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7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4.7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9.2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5.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.7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6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9.2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30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6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27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t="12.75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</row>
    <row r="264" spans="1:13" ht="29.2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  <c r="M264" s="5"/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12.75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</row>
    <row r="267" spans="1:13" ht="12.75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</row>
    <row r="268" spans="1:13" ht="24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27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t="12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27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24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38.2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t="12.7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t="12.75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t="12.75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4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.7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7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2.2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0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31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5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7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t="12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</row>
    <row r="293" spans="1:13" ht="30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7.7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8.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6.2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30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24.7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9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6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.7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5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0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40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7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8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31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5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9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8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2.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t="12.75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</row>
    <row r="317" spans="1:13" ht="26.2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5.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.7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4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7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t="12.75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1.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t="12.75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</row>
    <row r="327" spans="1:13" ht="30.7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26.2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3" ht="30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2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27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30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2">SUM(I341:I341)</f>
        <v>0</v>
      </c>
      <c r="J340" s="109">
        <f t="shared" si="32"/>
        <v>0</v>
      </c>
      <c r="K340" s="109">
        <f t="shared" si="32"/>
        <v>0</v>
      </c>
      <c r="L340" s="109">
        <f t="shared" si="32"/>
        <v>0</v>
      </c>
      <c r="M340" s="96">
        <f t="shared" ref="M340:P340" si="33">SUM(M341:M341)</f>
        <v>0</v>
      </c>
      <c r="N340" s="96">
        <f t="shared" si="33"/>
        <v>0</v>
      </c>
      <c r="O340" s="96">
        <f t="shared" si="33"/>
        <v>0</v>
      </c>
      <c r="P340" s="96">
        <f t="shared" si="33"/>
        <v>0</v>
      </c>
    </row>
    <row r="341" spans="1:16" ht="27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  <c r="M341" s="5"/>
    </row>
    <row r="342" spans="1:16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t="12.7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t="12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t="12.7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t="12.7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t="12.7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6" ht="23.2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8.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27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  <c r="M355" s="5"/>
    </row>
    <row r="356" spans="1:13" ht="12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t="12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t="12.7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t="12.75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</row>
    <row r="361" spans="1:13" ht="12.7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</row>
    <row r="362" spans="1:13" ht="12.7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</row>
    <row r="363" spans="1:13" ht="30.7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25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24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8.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27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0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39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1570810</v>
      </c>
      <c r="J370" s="139">
        <f>SUM(J35+J186)</f>
        <v>1188910</v>
      </c>
      <c r="K370" s="139">
        <f>SUM(K35+K186)</f>
        <v>1074524.5</v>
      </c>
      <c r="L370" s="139">
        <f>SUM(L35+L186)</f>
        <v>1074524.5</v>
      </c>
      <c r="M370" s="5"/>
    </row>
    <row r="371" spans="1:13" ht="18.75" customHeight="1">
      <c r="F371" s="277"/>
      <c r="G371" s="46"/>
      <c r="H371" s="45"/>
      <c r="I371" s="103"/>
      <c r="J371" s="248"/>
      <c r="K371" s="248"/>
      <c r="L371" s="248"/>
    </row>
    <row r="372" spans="1:13" ht="15" customHeight="1">
      <c r="A372" s="371" t="s">
        <v>405</v>
      </c>
      <c r="B372" s="371"/>
      <c r="C372" s="371"/>
      <c r="D372" s="371"/>
      <c r="E372" s="371"/>
      <c r="F372" s="371"/>
      <c r="G372" s="371"/>
      <c r="H372" s="327"/>
      <c r="I372" s="104"/>
      <c r="J372" s="270"/>
      <c r="K372" s="372" t="s">
        <v>404</v>
      </c>
      <c r="L372" s="372"/>
    </row>
    <row r="373" spans="1:13" ht="18.75" customHeight="1">
      <c r="A373" s="105"/>
      <c r="B373" s="105"/>
      <c r="C373" s="105"/>
      <c r="D373" s="379" t="s">
        <v>227</v>
      </c>
      <c r="E373" s="379"/>
      <c r="F373" s="379"/>
      <c r="G373" s="379"/>
      <c r="H373" s="5"/>
      <c r="I373" s="246" t="s">
        <v>228</v>
      </c>
      <c r="K373" s="353" t="s">
        <v>229</v>
      </c>
      <c r="L373" s="353"/>
    </row>
    <row r="374" spans="1:13" ht="12.75" customHeight="1">
      <c r="I374" s="106"/>
      <c r="K374" s="106"/>
      <c r="L374" s="106"/>
    </row>
    <row r="375" spans="1:13" ht="15.75" customHeight="1">
      <c r="A375" s="380" t="s">
        <v>230</v>
      </c>
      <c r="B375" s="380"/>
      <c r="C375" s="380"/>
      <c r="D375" s="380"/>
      <c r="E375" s="380"/>
      <c r="F375" s="380"/>
      <c r="G375" s="380"/>
      <c r="I375" s="106"/>
      <c r="J375" s="378" t="s">
        <v>231</v>
      </c>
      <c r="K375" s="378"/>
      <c r="L375" s="378"/>
    </row>
    <row r="376" spans="1:13" ht="33.75" customHeight="1">
      <c r="D376" s="351" t="s">
        <v>232</v>
      </c>
      <c r="E376" s="352"/>
      <c r="F376" s="352"/>
      <c r="G376" s="352"/>
      <c r="H376" s="107"/>
      <c r="I376" s="108" t="s">
        <v>228</v>
      </c>
      <c r="K376" s="353" t="s">
        <v>229</v>
      </c>
      <c r="L376" s="353"/>
    </row>
    <row r="377" spans="1:13" ht="14.25" customHeight="1">
      <c r="A377" s="276" t="s">
        <v>279</v>
      </c>
      <c r="B377" s="276"/>
      <c r="C377" s="276"/>
      <c r="D377" s="276"/>
      <c r="E377" s="276"/>
    </row>
    <row r="378" spans="1:13" ht="8.25" customHeight="1">
      <c r="H378" s="24" t="s">
        <v>391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D373:G373"/>
    <mergeCell ref="K373:L373"/>
    <mergeCell ref="K32:K33"/>
    <mergeCell ref="K372:L372"/>
    <mergeCell ref="A27:I27"/>
    <mergeCell ref="A28:I28"/>
    <mergeCell ref="G30:H30"/>
    <mergeCell ref="A32:F33"/>
    <mergeCell ref="G32:G33"/>
    <mergeCell ref="H32:H33"/>
    <mergeCell ref="I32:J32"/>
    <mergeCell ref="B17:L17"/>
    <mergeCell ref="G19:K19"/>
    <mergeCell ref="G20:K20"/>
    <mergeCell ref="E22:K22"/>
    <mergeCell ref="A23:L23"/>
    <mergeCell ref="G16:K16"/>
    <mergeCell ref="I1:L1"/>
    <mergeCell ref="I2:L2"/>
    <mergeCell ref="A10:L10"/>
    <mergeCell ref="G15:K15"/>
    <mergeCell ref="A8:L8"/>
    <mergeCell ref="A11:L11"/>
    <mergeCell ref="G13:K13"/>
    <mergeCell ref="A14:L14"/>
  </mergeCells>
  <pageMargins left="3.937007874015748E-2" right="3.937007874015748E-2" top="0.55118110236220474" bottom="0.55118110236220474" header="0" footer="0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2F98-E603-46FC-BF1D-682B871900F9}">
  <sheetPr>
    <pageSetUpPr fitToPage="1"/>
  </sheetPr>
  <dimension ref="A1:R378"/>
  <sheetViews>
    <sheetView topLeftCell="A52" workbookViewId="0">
      <selection activeCell="P381" sqref="P381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4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44" t="s">
        <v>0</v>
      </c>
      <c r="J1" s="344"/>
      <c r="K1" s="344"/>
      <c r="L1" s="344"/>
      <c r="M1" s="3"/>
      <c r="N1" s="245"/>
      <c r="O1" s="245"/>
      <c r="P1" s="245"/>
      <c r="Q1" s="245"/>
    </row>
    <row r="2" spans="1:17" ht="22.5" customHeight="1">
      <c r="H2" s="4"/>
      <c r="I2" s="345" t="s">
        <v>1</v>
      </c>
      <c r="J2" s="345"/>
      <c r="K2" s="345"/>
      <c r="L2" s="345"/>
      <c r="M2" s="3"/>
      <c r="N2" s="245"/>
      <c r="O2" s="245"/>
      <c r="P2" s="245"/>
      <c r="Q2" s="6"/>
    </row>
    <row r="3" spans="1:17" ht="13.5" customHeight="1">
      <c r="H3" s="20"/>
      <c r="I3" s="245" t="s">
        <v>2</v>
      </c>
      <c r="J3" s="245"/>
      <c r="K3" s="2"/>
      <c r="L3" s="2"/>
      <c r="M3" s="3"/>
      <c r="N3" s="245"/>
      <c r="O3" s="245"/>
      <c r="P3" s="245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5"/>
      <c r="Q4" s="7"/>
    </row>
    <row r="5" spans="1:17" ht="5.25" customHeight="1">
      <c r="H5" s="10"/>
      <c r="I5" s="5"/>
      <c r="J5" s="2"/>
      <c r="K5" s="2"/>
      <c r="L5" s="2"/>
      <c r="M5" s="3"/>
      <c r="N5" s="245"/>
      <c r="O5" s="245"/>
      <c r="P5" s="245"/>
      <c r="Q5" s="7"/>
    </row>
    <row r="6" spans="1:17" ht="3.75" customHeight="1">
      <c r="H6" s="10"/>
      <c r="I6" s="5"/>
      <c r="J6" s="11"/>
      <c r="K6" s="2"/>
      <c r="L6" s="2"/>
      <c r="M6" s="3"/>
      <c r="N6" s="245"/>
      <c r="O6" s="245"/>
      <c r="P6" s="245"/>
    </row>
    <row r="7" spans="1:17" ht="6.75" customHeight="1">
      <c r="H7" s="10"/>
      <c r="I7" s="5"/>
      <c r="K7" s="245"/>
      <c r="L7" s="245"/>
      <c r="M7" s="3"/>
      <c r="N7" s="245"/>
      <c r="O7" s="245"/>
      <c r="P7" s="245"/>
      <c r="Q7" s="13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12"/>
      <c r="N8" s="12"/>
      <c r="O8" s="12"/>
      <c r="P8" s="12"/>
      <c r="Q8" s="12"/>
    </row>
    <row r="9" spans="1:17" ht="12" customHeight="1">
      <c r="F9" s="277"/>
      <c r="G9" s="12"/>
      <c r="H9" s="13"/>
      <c r="I9" s="13"/>
      <c r="J9" s="14"/>
      <c r="K9" s="14"/>
      <c r="L9" s="15"/>
      <c r="M9" s="3"/>
    </row>
    <row r="10" spans="1:17" ht="18" customHeight="1">
      <c r="A10" s="347" t="s">
        <v>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"/>
    </row>
    <row r="11" spans="1:17" ht="18.75" customHeight="1">
      <c r="A11" s="348" t="s">
        <v>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"/>
    </row>
    <row r="12" spans="1:17" ht="7.5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3"/>
    </row>
    <row r="13" spans="1:17" ht="14.25" customHeight="1">
      <c r="A13" s="281"/>
      <c r="B13" s="282"/>
      <c r="C13" s="282"/>
      <c r="D13" s="282"/>
      <c r="E13" s="282"/>
      <c r="F13" s="282"/>
      <c r="G13" s="341" t="s">
        <v>6</v>
      </c>
      <c r="H13" s="341"/>
      <c r="I13" s="341"/>
      <c r="J13" s="341"/>
      <c r="K13" s="341"/>
      <c r="L13" s="282"/>
      <c r="M13" s="3"/>
    </row>
    <row r="14" spans="1:17" ht="16.5" customHeight="1">
      <c r="A14" s="342" t="s">
        <v>396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"/>
      <c r="P14" s="24" t="s">
        <v>7</v>
      </c>
    </row>
    <row r="15" spans="1:17" ht="15.75" customHeight="1">
      <c r="F15" s="277"/>
      <c r="G15" s="340" t="s">
        <v>397</v>
      </c>
      <c r="H15" s="340"/>
      <c r="I15" s="340"/>
      <c r="J15" s="340"/>
      <c r="K15" s="340"/>
      <c r="M15" s="3"/>
    </row>
    <row r="16" spans="1:17" ht="12" customHeight="1">
      <c r="F16" s="277"/>
      <c r="G16" s="343" t="s">
        <v>8</v>
      </c>
      <c r="H16" s="343"/>
      <c r="I16" s="343"/>
      <c r="J16" s="343"/>
      <c r="K16" s="343"/>
    </row>
    <row r="17" spans="1:13" ht="12" customHeight="1">
      <c r="B17" s="342" t="s">
        <v>9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>
      <c r="F18" s="277"/>
    </row>
    <row r="19" spans="1:13" ht="12.75" customHeight="1">
      <c r="F19" s="277"/>
      <c r="G19" s="340" t="s">
        <v>398</v>
      </c>
      <c r="H19" s="340"/>
      <c r="I19" s="340"/>
      <c r="J19" s="340"/>
      <c r="K19" s="340"/>
    </row>
    <row r="20" spans="1:13" ht="11.25" customHeight="1">
      <c r="F20" s="277"/>
      <c r="G20" s="374" t="s">
        <v>10</v>
      </c>
      <c r="H20" s="374"/>
      <c r="I20" s="374"/>
      <c r="J20" s="374"/>
      <c r="K20" s="374"/>
    </row>
    <row r="21" spans="1:13" ht="11.25" customHeight="1">
      <c r="F21" s="277"/>
      <c r="G21" s="279"/>
      <c r="H21" s="279"/>
      <c r="I21" s="279"/>
      <c r="J21" s="279"/>
      <c r="K21" s="279"/>
    </row>
    <row r="22" spans="1:13">
      <c r="B22" s="5"/>
      <c r="C22" s="5"/>
      <c r="D22" s="5"/>
      <c r="E22" s="375" t="s">
        <v>11</v>
      </c>
      <c r="F22" s="375"/>
      <c r="G22" s="375"/>
      <c r="H22" s="375"/>
      <c r="I22" s="375"/>
      <c r="J22" s="375"/>
      <c r="K22" s="375"/>
      <c r="L22" s="5"/>
    </row>
    <row r="23" spans="1:13" ht="12" customHeight="1">
      <c r="A23" s="376" t="s">
        <v>12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1.25" customHeight="1">
      <c r="F25" s="24"/>
      <c r="J25" s="19" t="s">
        <v>14</v>
      </c>
      <c r="K25" s="20"/>
      <c r="L25" s="23"/>
      <c r="M25" s="16"/>
    </row>
    <row r="26" spans="1:13" ht="12" customHeight="1">
      <c r="E26" s="279"/>
      <c r="F26" s="283"/>
      <c r="I26" s="21"/>
      <c r="J26" s="21"/>
      <c r="K26" s="22" t="s">
        <v>15</v>
      </c>
      <c r="L26" s="23"/>
      <c r="M26" s="16"/>
    </row>
    <row r="27" spans="1:13" ht="12.75" customHeight="1">
      <c r="A27" s="377" t="s">
        <v>16</v>
      </c>
      <c r="B27" s="377"/>
      <c r="C27" s="377"/>
      <c r="D27" s="377"/>
      <c r="E27" s="377"/>
      <c r="F27" s="377"/>
      <c r="G27" s="377"/>
      <c r="H27" s="377"/>
      <c r="I27" s="377"/>
      <c r="K27" s="22" t="s">
        <v>17</v>
      </c>
      <c r="L27" s="25" t="s">
        <v>18</v>
      </c>
      <c r="M27" s="16"/>
    </row>
    <row r="28" spans="1:13" ht="29.1" customHeight="1">
      <c r="A28" s="377" t="s">
        <v>19</v>
      </c>
      <c r="B28" s="377"/>
      <c r="C28" s="377"/>
      <c r="D28" s="377"/>
      <c r="E28" s="377"/>
      <c r="F28" s="377"/>
      <c r="G28" s="377"/>
      <c r="H28" s="377"/>
      <c r="I28" s="377"/>
      <c r="J28" s="278" t="s">
        <v>20</v>
      </c>
      <c r="K28" s="26" t="s">
        <v>21</v>
      </c>
      <c r="L28" s="23"/>
      <c r="M28" s="16"/>
    </row>
    <row r="29" spans="1:13" ht="12.75" customHeight="1">
      <c r="F29" s="24"/>
      <c r="G29" s="27" t="s">
        <v>22</v>
      </c>
      <c r="H29" s="97" t="s">
        <v>235</v>
      </c>
      <c r="I29" s="98"/>
      <c r="J29" s="28"/>
      <c r="K29" s="23"/>
      <c r="L29" s="23"/>
      <c r="M29" s="16"/>
    </row>
    <row r="30" spans="1:13" ht="13.5" customHeight="1">
      <c r="F30" s="24"/>
      <c r="G30" s="373" t="s">
        <v>24</v>
      </c>
      <c r="H30" s="373"/>
      <c r="I30" s="140" t="s">
        <v>25</v>
      </c>
      <c r="J30" s="141" t="s">
        <v>26</v>
      </c>
      <c r="K30" s="142" t="s">
        <v>27</v>
      </c>
      <c r="L30" s="142" t="s">
        <v>27</v>
      </c>
      <c r="M30" s="16"/>
    </row>
    <row r="31" spans="1:13" ht="14.25" customHeight="1">
      <c r="A31" s="29" t="s">
        <v>236</v>
      </c>
      <c r="B31" s="29"/>
      <c r="C31" s="29"/>
      <c r="D31" s="29"/>
      <c r="E31" s="29"/>
      <c r="F31" s="30"/>
      <c r="G31" s="243"/>
      <c r="I31" s="243"/>
      <c r="J31" s="243"/>
      <c r="K31" s="31"/>
      <c r="L31" s="32" t="s">
        <v>29</v>
      </c>
      <c r="M31" s="33"/>
    </row>
    <row r="32" spans="1:13" ht="24" customHeight="1">
      <c r="A32" s="354" t="s">
        <v>30</v>
      </c>
      <c r="B32" s="355"/>
      <c r="C32" s="355"/>
      <c r="D32" s="355"/>
      <c r="E32" s="355"/>
      <c r="F32" s="355"/>
      <c r="G32" s="358" t="s">
        <v>31</v>
      </c>
      <c r="H32" s="360" t="s">
        <v>32</v>
      </c>
      <c r="I32" s="362" t="s">
        <v>33</v>
      </c>
      <c r="J32" s="363"/>
      <c r="K32" s="364" t="s">
        <v>34</v>
      </c>
      <c r="L32" s="366" t="s">
        <v>35</v>
      </c>
      <c r="M32" s="33"/>
    </row>
    <row r="33" spans="1:18" ht="46.5" customHeight="1">
      <c r="A33" s="356"/>
      <c r="B33" s="357"/>
      <c r="C33" s="357"/>
      <c r="D33" s="357"/>
      <c r="E33" s="357"/>
      <c r="F33" s="357"/>
      <c r="G33" s="359"/>
      <c r="H33" s="361"/>
      <c r="I33" s="34" t="s">
        <v>36</v>
      </c>
      <c r="J33" s="35" t="s">
        <v>37</v>
      </c>
      <c r="K33" s="365"/>
      <c r="L33" s="367"/>
    </row>
    <row r="34" spans="1:18" ht="11.25" customHeight="1">
      <c r="A34" s="368" t="s">
        <v>21</v>
      </c>
      <c r="B34" s="369"/>
      <c r="C34" s="369"/>
      <c r="D34" s="369"/>
      <c r="E34" s="369"/>
      <c r="F34" s="370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s="46" customFormat="1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1553700</v>
      </c>
      <c r="J35" s="109">
        <f>SUM(J36+J47+J67+J88+J95+J115+J141+J160+J170)</f>
        <v>1171800</v>
      </c>
      <c r="K35" s="110">
        <f>SUM(K36+K47+K67+K88+K95+K115+K141+K160+K170)</f>
        <v>1058983</v>
      </c>
      <c r="L35" s="109">
        <f>SUM(L36+L47+L67+L88+L95+L115+L141+L160+L170)</f>
        <v>1058983</v>
      </c>
    </row>
    <row r="36" spans="1:18" ht="16.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1462900</v>
      </c>
      <c r="J36" s="109">
        <f>SUM(J37+J43)</f>
        <v>1096700</v>
      </c>
      <c r="K36" s="122">
        <f>SUM(K37+K43)</f>
        <v>989949.86</v>
      </c>
      <c r="L36" s="114">
        <f>SUM(L37+L43)</f>
        <v>989949.86</v>
      </c>
      <c r="M36" s="5"/>
    </row>
    <row r="37" spans="1:18" ht="14.2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1438400</v>
      </c>
      <c r="J37" s="109">
        <f>SUM(J38)</f>
        <v>1078400</v>
      </c>
      <c r="K37" s="110">
        <f>SUM(K38)</f>
        <v>974836.37</v>
      </c>
      <c r="L37" s="109">
        <f>SUM(L38)</f>
        <v>974836.37</v>
      </c>
      <c r="M37" s="5"/>
      <c r="Q37" s="5"/>
    </row>
    <row r="38" spans="1:18" ht="13.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1438400</v>
      </c>
      <c r="J38" s="109">
        <f t="shared" ref="J38:L39" si="0">SUM(J39)</f>
        <v>1078400</v>
      </c>
      <c r="K38" s="109">
        <f t="shared" si="0"/>
        <v>974836.37</v>
      </c>
      <c r="L38" s="109">
        <f t="shared" si="0"/>
        <v>974836.37</v>
      </c>
      <c r="M38" s="5"/>
      <c r="Q38" s="53"/>
    </row>
    <row r="39" spans="1:18" ht="14.25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1438400</v>
      </c>
      <c r="J39" s="110">
        <f t="shared" si="0"/>
        <v>1078400</v>
      </c>
      <c r="K39" s="110">
        <f t="shared" si="0"/>
        <v>974836.37</v>
      </c>
      <c r="L39" s="110">
        <f t="shared" si="0"/>
        <v>974836.37</v>
      </c>
      <c r="M39" s="5"/>
      <c r="Q39" s="53"/>
    </row>
    <row r="40" spans="1:18" ht="14.25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1438400</v>
      </c>
      <c r="J40" s="112">
        <v>1078400</v>
      </c>
      <c r="K40" s="112">
        <v>974836.37</v>
      </c>
      <c r="L40" s="112">
        <v>974836.37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 ht="13.5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24500</v>
      </c>
      <c r="J43" s="109">
        <f t="shared" si="1"/>
        <v>18300</v>
      </c>
      <c r="K43" s="110">
        <f t="shared" si="1"/>
        <v>15113.49</v>
      </c>
      <c r="L43" s="109">
        <f t="shared" si="1"/>
        <v>15113.49</v>
      </c>
      <c r="M43" s="5"/>
      <c r="Q43" s="53"/>
    </row>
    <row r="44" spans="1:18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24500</v>
      </c>
      <c r="J44" s="109">
        <f t="shared" si="1"/>
        <v>18300</v>
      </c>
      <c r="K44" s="109">
        <f t="shared" si="1"/>
        <v>15113.49</v>
      </c>
      <c r="L44" s="109">
        <f t="shared" si="1"/>
        <v>15113.49</v>
      </c>
      <c r="Q44" s="5"/>
    </row>
    <row r="45" spans="1:18" ht="13.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24500</v>
      </c>
      <c r="J45" s="109">
        <f t="shared" si="1"/>
        <v>18300</v>
      </c>
      <c r="K45" s="109">
        <f t="shared" si="1"/>
        <v>15113.49</v>
      </c>
      <c r="L45" s="109">
        <f t="shared" si="1"/>
        <v>15113.49</v>
      </c>
      <c r="M45" s="5"/>
      <c r="Q45" s="53"/>
    </row>
    <row r="46" spans="1:18" ht="14.25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24500</v>
      </c>
      <c r="J46" s="112">
        <v>18300</v>
      </c>
      <c r="K46" s="112">
        <v>15113.49</v>
      </c>
      <c r="L46" s="112">
        <v>15113.49</v>
      </c>
      <c r="M46" s="5"/>
      <c r="Q46" s="53"/>
    </row>
    <row r="47" spans="1:18" ht="26.25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44000</v>
      </c>
      <c r="J47" s="120">
        <f t="shared" si="2"/>
        <v>39300</v>
      </c>
      <c r="K47" s="118">
        <f t="shared" si="2"/>
        <v>33334.5</v>
      </c>
      <c r="L47" s="118">
        <f t="shared" si="2"/>
        <v>33334.5</v>
      </c>
      <c r="M47" s="5"/>
    </row>
    <row r="48" spans="1:18" ht="27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44000</v>
      </c>
      <c r="J48" s="110">
        <f t="shared" si="2"/>
        <v>39300</v>
      </c>
      <c r="K48" s="109">
        <f t="shared" si="2"/>
        <v>33334.5</v>
      </c>
      <c r="L48" s="110">
        <f t="shared" si="2"/>
        <v>33334.5</v>
      </c>
      <c r="M48" s="5"/>
      <c r="Q48" s="5"/>
      <c r="R48" s="53"/>
    </row>
    <row r="49" spans="1:18" ht="15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44000</v>
      </c>
      <c r="J49" s="110">
        <f t="shared" si="2"/>
        <v>39300</v>
      </c>
      <c r="K49" s="114">
        <f t="shared" si="2"/>
        <v>33334.5</v>
      </c>
      <c r="L49" s="114">
        <f t="shared" si="2"/>
        <v>33334.5</v>
      </c>
      <c r="M49" s="5"/>
      <c r="Q49" s="53"/>
      <c r="R49" s="5"/>
    </row>
    <row r="50" spans="1:18" ht="24.75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44000</v>
      </c>
      <c r="J50" s="115">
        <f>SUM(J51:J66)</f>
        <v>39300</v>
      </c>
      <c r="K50" s="116">
        <f>SUM(K51:K66)</f>
        <v>33334.5</v>
      </c>
      <c r="L50" s="116">
        <f>SUM(L51:L66)</f>
        <v>33334.5</v>
      </c>
      <c r="M50" s="5"/>
      <c r="Q50" s="53"/>
      <c r="R50" s="5"/>
    </row>
    <row r="51" spans="1:18" ht="15.7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400</v>
      </c>
      <c r="J52" s="112">
        <v>100</v>
      </c>
      <c r="K52" s="112">
        <v>86.2</v>
      </c>
      <c r="L52" s="112">
        <v>86.2</v>
      </c>
      <c r="M52" s="5"/>
      <c r="Q52" s="53"/>
      <c r="R52" s="5"/>
    </row>
    <row r="53" spans="1:18" ht="26.25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1800</v>
      </c>
      <c r="J53" s="112">
        <v>1300</v>
      </c>
      <c r="K53" s="112">
        <v>1300</v>
      </c>
      <c r="L53" s="112">
        <v>1300</v>
      </c>
      <c r="M53" s="5"/>
      <c r="Q53" s="53"/>
      <c r="R53" s="5"/>
    </row>
    <row r="54" spans="1:18" ht="27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26.25" hidden="1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0</v>
      </c>
      <c r="J55" s="112">
        <v>0</v>
      </c>
      <c r="K55" s="112">
        <v>0</v>
      </c>
      <c r="L55" s="112">
        <v>0</v>
      </c>
      <c r="M55" s="5"/>
      <c r="Q55" s="53"/>
      <c r="R55" s="5"/>
    </row>
    <row r="56" spans="1:18" ht="12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1500</v>
      </c>
      <c r="J56" s="112">
        <v>1100</v>
      </c>
      <c r="K56" s="112">
        <v>991.79</v>
      </c>
      <c r="L56" s="112">
        <v>991.79</v>
      </c>
      <c r="M56" s="5"/>
      <c r="Q56" s="53"/>
      <c r="R56" s="5"/>
    </row>
    <row r="57" spans="1:18" ht="15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5.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950</v>
      </c>
      <c r="J59" s="112">
        <v>950</v>
      </c>
      <c r="K59" s="112">
        <v>803.12</v>
      </c>
      <c r="L59" s="112">
        <v>803.12</v>
      </c>
      <c r="M59" s="5"/>
      <c r="Q59" s="53"/>
      <c r="R59" s="5"/>
    </row>
    <row r="60" spans="1:18" ht="15.75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4150</v>
      </c>
      <c r="J60" s="112">
        <v>3050</v>
      </c>
      <c r="K60" s="112">
        <v>1502.66</v>
      </c>
      <c r="L60" s="112">
        <v>1502.66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24900</v>
      </c>
      <c r="J62" s="112">
        <v>24900</v>
      </c>
      <c r="K62" s="112">
        <v>21723.27</v>
      </c>
      <c r="L62" s="112">
        <v>21723.27</v>
      </c>
      <c r="M62" s="5"/>
      <c r="Q62" s="53"/>
      <c r="R62" s="5"/>
    </row>
    <row r="63" spans="1:18" ht="27.75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2100</v>
      </c>
      <c r="J63" s="112">
        <v>1600</v>
      </c>
      <c r="K63" s="112">
        <v>1216.1099999999999</v>
      </c>
      <c r="L63" s="112">
        <v>1216.1099999999999</v>
      </c>
      <c r="M63" s="5"/>
      <c r="Q63" s="53"/>
      <c r="R63" s="5"/>
    </row>
    <row r="64" spans="1:18" ht="12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500</v>
      </c>
      <c r="J64" s="112">
        <v>400</v>
      </c>
      <c r="K64" s="112">
        <v>31.17</v>
      </c>
      <c r="L64" s="112">
        <v>31.17</v>
      </c>
      <c r="M64" s="5"/>
      <c r="Q64" s="53"/>
      <c r="R64" s="5"/>
    </row>
    <row r="65" spans="1:18" ht="12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5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7700</v>
      </c>
      <c r="J66" s="112">
        <v>5900</v>
      </c>
      <c r="K66" s="112">
        <v>5680.18</v>
      </c>
      <c r="L66" s="112">
        <v>5680.18</v>
      </c>
      <c r="M66" s="5"/>
      <c r="Q66" s="53"/>
      <c r="R66" s="5"/>
    </row>
    <row r="67" spans="1:18" ht="14.2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"/>
      <c r="R68" s="53"/>
    </row>
    <row r="69" spans="1:18" ht="1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13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5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9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9.2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s="6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7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26.2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7.2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  <c r="Q83" s="53"/>
      <c r="R83" s="5"/>
    </row>
    <row r="84" spans="1:18" ht="12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2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5.7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3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6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7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8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4.2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3.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  <c r="M93" s="5"/>
    </row>
    <row r="94" spans="1:18" ht="12.7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t="12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t="12.75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t="12.7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t="12.7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2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.7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1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5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8.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7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6.2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7.7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25.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30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8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6.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t="12.7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13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t="12.7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14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5.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6.2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5.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9.2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5.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7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8.5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46800</v>
      </c>
      <c r="J141" s="132">
        <f>SUM(J142+J147+J155)</f>
        <v>35800</v>
      </c>
      <c r="K141" s="110">
        <f>SUM(K142+K147+K155)</f>
        <v>35698.639999999999</v>
      </c>
      <c r="L141" s="109">
        <f>SUM(L142+L147+L155)</f>
        <v>35698.639999999999</v>
      </c>
      <c r="M141" s="5"/>
    </row>
    <row r="142" spans="1:13" ht="12.75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</row>
    <row r="143" spans="1:13" ht="24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8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6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4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5.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3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6.2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4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 ht="27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46800</v>
      </c>
      <c r="J155" s="132">
        <f t="shared" si="15"/>
        <v>35800</v>
      </c>
      <c r="K155" s="110">
        <f t="shared" si="15"/>
        <v>35698.639999999999</v>
      </c>
      <c r="L155" s="109">
        <f t="shared" si="15"/>
        <v>35698.639999999999</v>
      </c>
    </row>
    <row r="156" spans="1:13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46800</v>
      </c>
      <c r="J156" s="125">
        <f t="shared" si="15"/>
        <v>35800</v>
      </c>
      <c r="K156" s="116">
        <f t="shared" si="15"/>
        <v>35698.639999999999</v>
      </c>
      <c r="L156" s="115">
        <f t="shared" si="15"/>
        <v>35698.639999999999</v>
      </c>
    </row>
    <row r="157" spans="1:13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46800</v>
      </c>
      <c r="J157" s="132">
        <f>SUM(J158:J159)</f>
        <v>35800</v>
      </c>
      <c r="K157" s="110">
        <f>SUM(K158:K159)</f>
        <v>35698.639999999999</v>
      </c>
      <c r="L157" s="109">
        <f>SUM(L158:L159)</f>
        <v>35698.639999999999</v>
      </c>
    </row>
    <row r="158" spans="1:13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46800</v>
      </c>
      <c r="J158" s="127">
        <v>35800</v>
      </c>
      <c r="K158" s="127">
        <v>35698.639999999999</v>
      </c>
      <c r="L158" s="127">
        <v>35698.639999999999</v>
      </c>
    </row>
    <row r="159" spans="1:13" ht="25.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4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1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7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3.2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27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t="12.75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23.2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t="12.7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t="12.75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39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s="72" customFormat="1" ht="39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</row>
    <row r="172" spans="1:13" ht="42.7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38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1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4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0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3.2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1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.7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39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43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54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76.5" hidden="1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0</v>
      </c>
      <c r="J186" s="132">
        <f>SUM(J187+J240+J305)</f>
        <v>0</v>
      </c>
      <c r="K186" s="110">
        <f>SUM(K187+K240+K305)</f>
        <v>0</v>
      </c>
      <c r="L186" s="109">
        <f>SUM(L187+L240+L305)</f>
        <v>0</v>
      </c>
      <c r="M186" s="5"/>
    </row>
    <row r="187" spans="1:13" ht="34.5" hidden="1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  <c r="M187" s="5"/>
    </row>
    <row r="188" spans="1:13" ht="30.75" hidden="1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0</v>
      </c>
      <c r="J188" s="132">
        <f>SUM(J189+J192+J197+J203+J208)</f>
        <v>0</v>
      </c>
      <c r="K188" s="110">
        <f>SUM(K189+K192+K197+K203+K208)</f>
        <v>0</v>
      </c>
      <c r="L188" s="109">
        <f>SUM(L189+L192+L197+L203+L208)</f>
        <v>0</v>
      </c>
      <c r="M188" s="5"/>
    </row>
    <row r="189" spans="1:13" ht="33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4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31.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.7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6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7.7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3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9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5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7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4.7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31.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0</v>
      </c>
      <c r="J208" s="132">
        <f t="shared" si="19"/>
        <v>0</v>
      </c>
      <c r="K208" s="110">
        <f t="shared" si="19"/>
        <v>0</v>
      </c>
      <c r="L208" s="109">
        <f t="shared" si="19"/>
        <v>0</v>
      </c>
      <c r="M208" s="5"/>
    </row>
    <row r="209" spans="1:16" ht="26.25" hidden="1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0</v>
      </c>
      <c r="J209" s="110">
        <f t="shared" si="19"/>
        <v>0</v>
      </c>
      <c r="K209" s="110">
        <f t="shared" si="19"/>
        <v>0</v>
      </c>
      <c r="L209" s="110">
        <f t="shared" si="19"/>
        <v>0</v>
      </c>
      <c r="M209" s="5"/>
    </row>
    <row r="210" spans="1:16" ht="27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0</v>
      </c>
      <c r="J210" s="113">
        <v>0</v>
      </c>
      <c r="K210" s="113">
        <v>0</v>
      </c>
      <c r="L210" s="113">
        <v>0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41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6.2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9.2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30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7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2">SUM(I224:I229)</f>
        <v>0</v>
      </c>
      <c r="J223" s="109">
        <f t="shared" si="22"/>
        <v>0</v>
      </c>
      <c r="K223" s="109">
        <f t="shared" si="22"/>
        <v>0</v>
      </c>
      <c r="L223" s="109">
        <f t="shared" si="22"/>
        <v>0</v>
      </c>
      <c r="M223" s="92">
        <f t="shared" ref="M223:P223" si="23">SUM(M224:M229)</f>
        <v>0</v>
      </c>
      <c r="N223" s="92">
        <f t="shared" si="23"/>
        <v>0</v>
      </c>
      <c r="O223" s="92">
        <f t="shared" si="23"/>
        <v>0</v>
      </c>
      <c r="P223" s="92">
        <f t="shared" si="23"/>
        <v>0</v>
      </c>
    </row>
    <row r="224" spans="1:16" ht="24.7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6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9.2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5.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27.7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27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6.2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30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27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1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5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8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41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6.2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30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7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4.7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9.2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5.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.7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6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9.2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30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6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27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t="12.75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</row>
    <row r="264" spans="1:13" ht="29.2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  <c r="M264" s="5"/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12.75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</row>
    <row r="267" spans="1:13" ht="12.75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</row>
    <row r="268" spans="1:13" ht="24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27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t="12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27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24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38.2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t="12.7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t="12.75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t="12.75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4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.7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7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2.2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0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31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5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7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t="12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</row>
    <row r="293" spans="1:13" ht="30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7.7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8.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6.2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30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24.7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9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6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.7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5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0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40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7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8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31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5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9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8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2.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t="12.75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</row>
    <row r="317" spans="1:13" ht="26.2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5.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.7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4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7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t="12.75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1.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t="12.75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</row>
    <row r="327" spans="1:13" ht="30.7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26.2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3" ht="30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2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27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30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2">SUM(I341:I341)</f>
        <v>0</v>
      </c>
      <c r="J340" s="109">
        <f t="shared" si="32"/>
        <v>0</v>
      </c>
      <c r="K340" s="109">
        <f t="shared" si="32"/>
        <v>0</v>
      </c>
      <c r="L340" s="109">
        <f t="shared" si="32"/>
        <v>0</v>
      </c>
      <c r="M340" s="96">
        <f t="shared" ref="M340:P340" si="33">SUM(M341:M341)</f>
        <v>0</v>
      </c>
      <c r="N340" s="96">
        <f t="shared" si="33"/>
        <v>0</v>
      </c>
      <c r="O340" s="96">
        <f t="shared" si="33"/>
        <v>0</v>
      </c>
      <c r="P340" s="96">
        <f t="shared" si="33"/>
        <v>0</v>
      </c>
    </row>
    <row r="341" spans="1:16" ht="27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  <c r="M341" s="5"/>
    </row>
    <row r="342" spans="1:16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t="12.7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t="12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t="12.7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t="12.7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t="12.7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6" ht="23.2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8.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27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  <c r="M355" s="5"/>
    </row>
    <row r="356" spans="1:13" ht="12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t="12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t="12.7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t="12.75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</row>
    <row r="361" spans="1:13" ht="12.7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</row>
    <row r="362" spans="1:13" ht="12.7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</row>
    <row r="363" spans="1:13" ht="30.7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25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24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8.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27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0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39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1553700</v>
      </c>
      <c r="J370" s="139">
        <f>SUM(J35+J186)</f>
        <v>1171800</v>
      </c>
      <c r="K370" s="139">
        <f>SUM(K35+K186)</f>
        <v>1058983</v>
      </c>
      <c r="L370" s="139">
        <f>SUM(L35+L186)</f>
        <v>1058983</v>
      </c>
      <c r="M370" s="5"/>
    </row>
    <row r="371" spans="1:13" ht="18.75" customHeight="1">
      <c r="F371" s="277"/>
      <c r="G371" s="46"/>
      <c r="H371" s="45"/>
      <c r="I371" s="103"/>
      <c r="J371" s="248"/>
      <c r="K371" s="248"/>
      <c r="L371" s="248"/>
    </row>
    <row r="372" spans="1:13" ht="16.5" customHeight="1">
      <c r="A372" s="371" t="s">
        <v>405</v>
      </c>
      <c r="B372" s="371"/>
      <c r="C372" s="371"/>
      <c r="D372" s="371"/>
      <c r="E372" s="371"/>
      <c r="F372" s="371"/>
      <c r="G372" s="371"/>
      <c r="H372" s="327"/>
      <c r="I372" s="104"/>
      <c r="J372" s="270"/>
      <c r="K372" s="372" t="s">
        <v>404</v>
      </c>
      <c r="L372" s="372"/>
    </row>
    <row r="373" spans="1:13" ht="18.75" customHeight="1">
      <c r="A373" s="105"/>
      <c r="B373" s="105"/>
      <c r="C373" s="105"/>
      <c r="D373" s="379" t="s">
        <v>227</v>
      </c>
      <c r="E373" s="379"/>
      <c r="F373" s="379"/>
      <c r="G373" s="379"/>
      <c r="H373" s="5"/>
      <c r="I373" s="246" t="s">
        <v>228</v>
      </c>
      <c r="K373" s="353" t="s">
        <v>229</v>
      </c>
      <c r="L373" s="353"/>
    </row>
    <row r="374" spans="1:13" ht="12.75" customHeight="1">
      <c r="I374" s="106"/>
      <c r="K374" s="106"/>
      <c r="L374" s="106"/>
    </row>
    <row r="375" spans="1:13" ht="15.75" customHeight="1">
      <c r="A375" s="350" t="s">
        <v>230</v>
      </c>
      <c r="B375" s="350"/>
      <c r="C375" s="350"/>
      <c r="D375" s="350"/>
      <c r="E375" s="350"/>
      <c r="F375" s="350"/>
      <c r="G375" s="350"/>
      <c r="I375" s="106"/>
      <c r="J375" s="378" t="s">
        <v>231</v>
      </c>
      <c r="K375" s="378"/>
      <c r="L375" s="378"/>
    </row>
    <row r="376" spans="1:13" ht="33.75" customHeight="1">
      <c r="D376" s="351" t="s">
        <v>232</v>
      </c>
      <c r="E376" s="352"/>
      <c r="F376" s="352"/>
      <c r="G376" s="352"/>
      <c r="H376" s="107"/>
      <c r="I376" s="108" t="s">
        <v>228</v>
      </c>
      <c r="K376" s="353" t="s">
        <v>229</v>
      </c>
      <c r="L376" s="353"/>
    </row>
    <row r="377" spans="1:13" ht="12.75" customHeight="1">
      <c r="A377" s="276" t="s">
        <v>279</v>
      </c>
      <c r="B377" s="276"/>
      <c r="C377" s="276"/>
      <c r="D377" s="276"/>
      <c r="E377" s="276"/>
    </row>
    <row r="378" spans="1:13" ht="8.25" customHeight="1">
      <c r="H378" s="24" t="s">
        <v>391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3.937007874015748E-2" right="3.937007874015748E-2" top="0.35433070866141736" bottom="0.35433070866141736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7AC-5DF8-4B8F-BA7C-4D663E9E9883}">
  <sheetPr>
    <pageSetUpPr fitToPage="1"/>
  </sheetPr>
  <dimension ref="A1:R378"/>
  <sheetViews>
    <sheetView topLeftCell="A48" workbookViewId="0">
      <selection activeCell="S209" sqref="S209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4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44" t="s">
        <v>0</v>
      </c>
      <c r="J1" s="344"/>
      <c r="K1" s="344"/>
      <c r="L1" s="344"/>
      <c r="M1" s="3"/>
      <c r="N1" s="245"/>
      <c r="O1" s="245"/>
      <c r="P1" s="245"/>
      <c r="Q1" s="245"/>
    </row>
    <row r="2" spans="1:17" ht="22.5" customHeight="1">
      <c r="H2" s="4"/>
      <c r="I2" s="345" t="s">
        <v>1</v>
      </c>
      <c r="J2" s="345"/>
      <c r="K2" s="345"/>
      <c r="L2" s="345"/>
      <c r="M2" s="3"/>
      <c r="N2" s="245"/>
      <c r="O2" s="245"/>
      <c r="P2" s="245"/>
      <c r="Q2" s="6"/>
    </row>
    <row r="3" spans="1:17" ht="13.5" customHeight="1">
      <c r="H3" s="20"/>
      <c r="I3" s="245" t="s">
        <v>2</v>
      </c>
      <c r="J3" s="245"/>
      <c r="K3" s="2"/>
      <c r="L3" s="2"/>
      <c r="M3" s="3"/>
      <c r="N3" s="245"/>
      <c r="O3" s="245"/>
      <c r="P3" s="245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5"/>
      <c r="Q4" s="7"/>
    </row>
    <row r="5" spans="1:17" ht="5.25" customHeight="1">
      <c r="H5" s="10"/>
      <c r="I5" s="5"/>
      <c r="J5" s="2"/>
      <c r="K5" s="2"/>
      <c r="L5" s="2"/>
      <c r="M5" s="3"/>
      <c r="N5" s="245"/>
      <c r="O5" s="245"/>
      <c r="P5" s="245"/>
      <c r="Q5" s="7"/>
    </row>
    <row r="6" spans="1:17" ht="3.75" customHeight="1">
      <c r="H6" s="10"/>
      <c r="I6" s="5"/>
      <c r="J6" s="11"/>
      <c r="K6" s="2"/>
      <c r="L6" s="2"/>
      <c r="M6" s="3"/>
      <c r="N6" s="245"/>
      <c r="O6" s="245"/>
      <c r="P6" s="245"/>
    </row>
    <row r="7" spans="1:17" ht="6.75" customHeight="1">
      <c r="H7" s="10"/>
      <c r="I7" s="5"/>
      <c r="K7" s="245"/>
      <c r="L7" s="245"/>
      <c r="M7" s="3"/>
      <c r="N7" s="245"/>
      <c r="O7" s="245"/>
      <c r="P7" s="245"/>
      <c r="Q7" s="13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12"/>
      <c r="N8" s="12"/>
      <c r="O8" s="12"/>
      <c r="P8" s="12"/>
      <c r="Q8" s="12"/>
    </row>
    <row r="9" spans="1:17" ht="12" customHeight="1">
      <c r="F9" s="277"/>
      <c r="G9" s="12"/>
      <c r="H9" s="13"/>
      <c r="I9" s="13"/>
      <c r="J9" s="14"/>
      <c r="K9" s="14"/>
      <c r="L9" s="15"/>
      <c r="M9" s="3"/>
    </row>
    <row r="10" spans="1:17" ht="18" customHeight="1">
      <c r="A10" s="347" t="s">
        <v>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"/>
    </row>
    <row r="11" spans="1:17" ht="18.75" customHeight="1">
      <c r="A11" s="348" t="s">
        <v>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"/>
    </row>
    <row r="12" spans="1:17" ht="7.5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3"/>
    </row>
    <row r="13" spans="1:17" ht="14.25" customHeight="1">
      <c r="A13" s="281"/>
      <c r="B13" s="282"/>
      <c r="C13" s="282"/>
      <c r="D13" s="282"/>
      <c r="E13" s="282"/>
      <c r="F13" s="282"/>
      <c r="G13" s="341" t="s">
        <v>6</v>
      </c>
      <c r="H13" s="341"/>
      <c r="I13" s="341"/>
      <c r="J13" s="341"/>
      <c r="K13" s="341"/>
      <c r="L13" s="282"/>
      <c r="M13" s="3"/>
    </row>
    <row r="14" spans="1:17" ht="16.5" customHeight="1">
      <c r="A14" s="342" t="s">
        <v>396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"/>
      <c r="P14" s="24" t="s">
        <v>7</v>
      </c>
    </row>
    <row r="15" spans="1:17" ht="15.75" customHeight="1">
      <c r="F15" s="277"/>
      <c r="G15" s="340" t="s">
        <v>397</v>
      </c>
      <c r="H15" s="340"/>
      <c r="I15" s="340"/>
      <c r="J15" s="340"/>
      <c r="K15" s="340"/>
      <c r="M15" s="3"/>
    </row>
    <row r="16" spans="1:17" ht="12" customHeight="1">
      <c r="F16" s="277"/>
      <c r="G16" s="343" t="s">
        <v>8</v>
      </c>
      <c r="H16" s="343"/>
      <c r="I16" s="343"/>
      <c r="J16" s="343"/>
      <c r="K16" s="343"/>
    </row>
    <row r="17" spans="1:13" ht="12" customHeight="1">
      <c r="B17" s="342" t="s">
        <v>9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>
      <c r="F18" s="277"/>
    </row>
    <row r="19" spans="1:13" ht="12.75" customHeight="1">
      <c r="F19" s="277"/>
      <c r="G19" s="340" t="s">
        <v>398</v>
      </c>
      <c r="H19" s="340"/>
      <c r="I19" s="340"/>
      <c r="J19" s="340"/>
      <c r="K19" s="340"/>
    </row>
    <row r="20" spans="1:13" ht="11.25" customHeight="1">
      <c r="F20" s="277"/>
      <c r="G20" s="374" t="s">
        <v>10</v>
      </c>
      <c r="H20" s="374"/>
      <c r="I20" s="374"/>
      <c r="J20" s="374"/>
      <c r="K20" s="374"/>
    </row>
    <row r="21" spans="1:13" ht="11.25" customHeight="1">
      <c r="F21" s="277"/>
      <c r="G21" s="279"/>
      <c r="H21" s="279"/>
      <c r="I21" s="279"/>
      <c r="J21" s="279"/>
      <c r="K21" s="279"/>
    </row>
    <row r="22" spans="1:13">
      <c r="B22" s="5"/>
      <c r="C22" s="5"/>
      <c r="D22" s="5"/>
      <c r="E22" s="375" t="s">
        <v>11</v>
      </c>
      <c r="F22" s="375"/>
      <c r="G22" s="375"/>
      <c r="H22" s="375"/>
      <c r="I22" s="375"/>
      <c r="J22" s="375"/>
      <c r="K22" s="375"/>
      <c r="L22" s="5"/>
    </row>
    <row r="23" spans="1:13" ht="12" customHeight="1">
      <c r="A23" s="376" t="s">
        <v>12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1.25" customHeight="1">
      <c r="F25" s="24"/>
      <c r="J25" s="19" t="s">
        <v>14</v>
      </c>
      <c r="K25" s="20"/>
      <c r="L25" s="23"/>
      <c r="M25" s="16"/>
    </row>
    <row r="26" spans="1:13" ht="12" customHeight="1">
      <c r="E26" s="279"/>
      <c r="F26" s="283"/>
      <c r="I26" s="21"/>
      <c r="J26" s="21"/>
      <c r="K26" s="22" t="s">
        <v>15</v>
      </c>
      <c r="L26" s="23"/>
      <c r="M26" s="16"/>
    </row>
    <row r="27" spans="1:13" ht="12.75" customHeight="1">
      <c r="A27" s="377" t="s">
        <v>16</v>
      </c>
      <c r="B27" s="377"/>
      <c r="C27" s="377"/>
      <c r="D27" s="377"/>
      <c r="E27" s="377"/>
      <c r="F27" s="377"/>
      <c r="G27" s="377"/>
      <c r="H27" s="377"/>
      <c r="I27" s="377"/>
      <c r="K27" s="22" t="s">
        <v>17</v>
      </c>
      <c r="L27" s="25" t="s">
        <v>18</v>
      </c>
      <c r="M27" s="16"/>
    </row>
    <row r="28" spans="1:13" ht="43.5" customHeight="1">
      <c r="A28" s="377" t="s">
        <v>237</v>
      </c>
      <c r="B28" s="377"/>
      <c r="C28" s="377"/>
      <c r="D28" s="377"/>
      <c r="E28" s="377"/>
      <c r="F28" s="377"/>
      <c r="G28" s="377"/>
      <c r="H28" s="377"/>
      <c r="I28" s="377"/>
      <c r="J28" s="278" t="s">
        <v>20</v>
      </c>
      <c r="K28" s="26" t="s">
        <v>21</v>
      </c>
      <c r="L28" s="23"/>
      <c r="M28" s="16"/>
    </row>
    <row r="29" spans="1:13" ht="12.75" customHeight="1">
      <c r="F29" s="24"/>
      <c r="G29" s="27" t="s">
        <v>22</v>
      </c>
      <c r="H29" s="97" t="s">
        <v>235</v>
      </c>
      <c r="I29" s="98"/>
      <c r="J29" s="28"/>
      <c r="K29" s="23"/>
      <c r="L29" s="23"/>
      <c r="M29" s="16"/>
    </row>
    <row r="30" spans="1:13" ht="13.5" customHeight="1">
      <c r="F30" s="24"/>
      <c r="G30" s="373" t="s">
        <v>24</v>
      </c>
      <c r="H30" s="373"/>
      <c r="I30" s="140" t="s">
        <v>25</v>
      </c>
      <c r="J30" s="141" t="s">
        <v>26</v>
      </c>
      <c r="K30" s="142" t="s">
        <v>27</v>
      </c>
      <c r="L30" s="142" t="s">
        <v>27</v>
      </c>
      <c r="M30" s="16"/>
    </row>
    <row r="31" spans="1:13" ht="14.25" customHeight="1">
      <c r="A31" s="29" t="s">
        <v>236</v>
      </c>
      <c r="B31" s="29"/>
      <c r="C31" s="29"/>
      <c r="D31" s="29"/>
      <c r="E31" s="29"/>
      <c r="F31" s="30"/>
      <c r="G31" s="243"/>
      <c r="I31" s="243"/>
      <c r="J31" s="243"/>
      <c r="K31" s="31"/>
      <c r="L31" s="32" t="s">
        <v>29</v>
      </c>
      <c r="M31" s="33"/>
    </row>
    <row r="32" spans="1:13" ht="24" customHeight="1">
      <c r="A32" s="354" t="s">
        <v>30</v>
      </c>
      <c r="B32" s="355"/>
      <c r="C32" s="355"/>
      <c r="D32" s="355"/>
      <c r="E32" s="355"/>
      <c r="F32" s="355"/>
      <c r="G32" s="358" t="s">
        <v>31</v>
      </c>
      <c r="H32" s="360" t="s">
        <v>32</v>
      </c>
      <c r="I32" s="362" t="s">
        <v>33</v>
      </c>
      <c r="J32" s="363"/>
      <c r="K32" s="364" t="s">
        <v>34</v>
      </c>
      <c r="L32" s="366" t="s">
        <v>35</v>
      </c>
      <c r="M32" s="33"/>
    </row>
    <row r="33" spans="1:18" ht="46.5" customHeight="1">
      <c r="A33" s="356"/>
      <c r="B33" s="357"/>
      <c r="C33" s="357"/>
      <c r="D33" s="357"/>
      <c r="E33" s="357"/>
      <c r="F33" s="357"/>
      <c r="G33" s="359"/>
      <c r="H33" s="361"/>
      <c r="I33" s="34" t="s">
        <v>36</v>
      </c>
      <c r="J33" s="35" t="s">
        <v>37</v>
      </c>
      <c r="K33" s="365"/>
      <c r="L33" s="367"/>
    </row>
    <row r="34" spans="1:18" ht="11.25" customHeight="1">
      <c r="A34" s="368" t="s">
        <v>21</v>
      </c>
      <c r="B34" s="369"/>
      <c r="C34" s="369"/>
      <c r="D34" s="369"/>
      <c r="E34" s="369"/>
      <c r="F34" s="370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s="46" customFormat="1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14110</v>
      </c>
      <c r="J35" s="109">
        <f>SUM(J36+J47+J67+J88+J95+J115+J141+J160+J170)</f>
        <v>14110</v>
      </c>
      <c r="K35" s="110">
        <f>SUM(K36+K47+K67+K88+K95+K115+K141+K160+K170)</f>
        <v>12734.3</v>
      </c>
      <c r="L35" s="109">
        <f>SUM(L36+L47+L67+L88+L95+L115+L141+L160+L170)</f>
        <v>12734.3</v>
      </c>
    </row>
    <row r="36" spans="1:18" ht="16.5" hidden="1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0</v>
      </c>
      <c r="J36" s="109">
        <f>SUM(J37+J43)</f>
        <v>0</v>
      </c>
      <c r="K36" s="122">
        <f>SUM(K37+K43)</f>
        <v>0</v>
      </c>
      <c r="L36" s="114">
        <f>SUM(L37+L43)</f>
        <v>0</v>
      </c>
      <c r="M36" s="5"/>
    </row>
    <row r="37" spans="1:18" ht="14.25" hidden="1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0</v>
      </c>
      <c r="J37" s="109">
        <f>SUM(J38)</f>
        <v>0</v>
      </c>
      <c r="K37" s="110">
        <f>SUM(K38)</f>
        <v>0</v>
      </c>
      <c r="L37" s="109">
        <f>SUM(L38)</f>
        <v>0</v>
      </c>
      <c r="M37" s="5"/>
      <c r="Q37" s="5"/>
    </row>
    <row r="38" spans="1:18" ht="13.5" hidden="1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0</v>
      </c>
      <c r="J38" s="109">
        <f t="shared" ref="J38:L39" si="0">SUM(J39)</f>
        <v>0</v>
      </c>
      <c r="K38" s="109">
        <f t="shared" si="0"/>
        <v>0</v>
      </c>
      <c r="L38" s="109">
        <f t="shared" si="0"/>
        <v>0</v>
      </c>
      <c r="M38" s="5"/>
      <c r="Q38" s="53"/>
    </row>
    <row r="39" spans="1:18" ht="14.25" hidden="1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0</v>
      </c>
      <c r="J39" s="110">
        <f t="shared" si="0"/>
        <v>0</v>
      </c>
      <c r="K39" s="110">
        <f t="shared" si="0"/>
        <v>0</v>
      </c>
      <c r="L39" s="110">
        <f t="shared" si="0"/>
        <v>0</v>
      </c>
      <c r="M39" s="5"/>
      <c r="Q39" s="53"/>
    </row>
    <row r="40" spans="1:18" ht="14.2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0</v>
      </c>
      <c r="J40" s="112">
        <v>0</v>
      </c>
      <c r="K40" s="112">
        <v>0</v>
      </c>
      <c r="L40" s="112">
        <v>0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 ht="13.5" hidden="1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0</v>
      </c>
      <c r="J43" s="109">
        <f t="shared" si="1"/>
        <v>0</v>
      </c>
      <c r="K43" s="110">
        <f t="shared" si="1"/>
        <v>0</v>
      </c>
      <c r="L43" s="109">
        <f t="shared" si="1"/>
        <v>0</v>
      </c>
      <c r="M43" s="5"/>
      <c r="Q43" s="53"/>
    </row>
    <row r="44" spans="1:18" ht="12.75" hidden="1" customHeight="1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  <c r="Q44" s="5"/>
    </row>
    <row r="45" spans="1:18" ht="13.5" hidden="1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0</v>
      </c>
      <c r="J45" s="109">
        <f t="shared" si="1"/>
        <v>0</v>
      </c>
      <c r="K45" s="109">
        <f t="shared" si="1"/>
        <v>0</v>
      </c>
      <c r="L45" s="109">
        <f t="shared" si="1"/>
        <v>0</v>
      </c>
      <c r="M45" s="5"/>
      <c r="Q45" s="53"/>
    </row>
    <row r="46" spans="1:18" ht="14.25" hidden="1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0</v>
      </c>
      <c r="J46" s="112">
        <v>0</v>
      </c>
      <c r="K46" s="112">
        <v>0</v>
      </c>
      <c r="L46" s="112">
        <v>0</v>
      </c>
      <c r="M46" s="5"/>
      <c r="Q46" s="53"/>
    </row>
    <row r="47" spans="1:18" ht="26.25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14110</v>
      </c>
      <c r="J47" s="120">
        <f t="shared" si="2"/>
        <v>14110</v>
      </c>
      <c r="K47" s="118">
        <f t="shared" si="2"/>
        <v>12734.3</v>
      </c>
      <c r="L47" s="118">
        <f t="shared" si="2"/>
        <v>12734.3</v>
      </c>
      <c r="M47" s="5"/>
    </row>
    <row r="48" spans="1:18" ht="27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14110</v>
      </c>
      <c r="J48" s="110">
        <f t="shared" si="2"/>
        <v>14110</v>
      </c>
      <c r="K48" s="109">
        <f t="shared" si="2"/>
        <v>12734.3</v>
      </c>
      <c r="L48" s="110">
        <f t="shared" si="2"/>
        <v>12734.3</v>
      </c>
      <c r="M48" s="5"/>
      <c r="Q48" s="5"/>
      <c r="R48" s="53"/>
    </row>
    <row r="49" spans="1:18" ht="15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14110</v>
      </c>
      <c r="J49" s="110">
        <f t="shared" si="2"/>
        <v>14110</v>
      </c>
      <c r="K49" s="114">
        <f t="shared" si="2"/>
        <v>12734.3</v>
      </c>
      <c r="L49" s="114">
        <f t="shared" si="2"/>
        <v>12734.3</v>
      </c>
      <c r="M49" s="5"/>
      <c r="Q49" s="53"/>
      <c r="R49" s="5"/>
    </row>
    <row r="50" spans="1:18" ht="24.75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14110</v>
      </c>
      <c r="J50" s="115">
        <f>SUM(J51:J66)</f>
        <v>14110</v>
      </c>
      <c r="K50" s="116">
        <f>SUM(K51:K66)</f>
        <v>12734.3</v>
      </c>
      <c r="L50" s="116">
        <f>SUM(L51:L66)</f>
        <v>12734.3</v>
      </c>
      <c r="M50" s="5"/>
      <c r="Q50" s="53"/>
      <c r="R50" s="5"/>
    </row>
    <row r="51" spans="1:18" ht="15.7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hidden="1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0</v>
      </c>
      <c r="J52" s="112">
        <v>0</v>
      </c>
      <c r="K52" s="112">
        <v>0</v>
      </c>
      <c r="L52" s="112">
        <v>0</v>
      </c>
      <c r="M52" s="5"/>
      <c r="Q52" s="53"/>
      <c r="R52" s="5"/>
    </row>
    <row r="53" spans="1:18" ht="26.25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0</v>
      </c>
      <c r="J53" s="112">
        <v>0</v>
      </c>
      <c r="K53" s="112">
        <v>0</v>
      </c>
      <c r="L53" s="112">
        <v>0</v>
      </c>
      <c r="M53" s="5"/>
      <c r="Q53" s="53"/>
      <c r="R53" s="5"/>
    </row>
    <row r="54" spans="1:18" ht="27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26.25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8000</v>
      </c>
      <c r="J55" s="112">
        <v>8000</v>
      </c>
      <c r="K55" s="112">
        <v>8000</v>
      </c>
      <c r="L55" s="112">
        <v>8000</v>
      </c>
      <c r="M55" s="5"/>
      <c r="Q55" s="53"/>
      <c r="R55" s="5"/>
    </row>
    <row r="56" spans="1:18" ht="12" hidden="1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15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5.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910</v>
      </c>
      <c r="J59" s="112">
        <v>910</v>
      </c>
      <c r="K59" s="112">
        <v>0</v>
      </c>
      <c r="L59" s="112">
        <v>0</v>
      </c>
      <c r="M59" s="5"/>
      <c r="Q59" s="53"/>
      <c r="R59" s="5"/>
    </row>
    <row r="60" spans="1:18" ht="15.75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0</v>
      </c>
      <c r="J60" s="112">
        <v>0</v>
      </c>
      <c r="K60" s="112">
        <v>0</v>
      </c>
      <c r="L60" s="112">
        <v>0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hidden="1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0</v>
      </c>
      <c r="J62" s="112">
        <v>0</v>
      </c>
      <c r="K62" s="112">
        <v>0</v>
      </c>
      <c r="L62" s="112">
        <v>0</v>
      </c>
      <c r="M62" s="5"/>
      <c r="Q62" s="53"/>
      <c r="R62" s="5"/>
    </row>
    <row r="63" spans="1:18" ht="27.75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1500</v>
      </c>
      <c r="J63" s="112">
        <v>1500</v>
      </c>
      <c r="K63" s="112">
        <v>1500</v>
      </c>
      <c r="L63" s="112">
        <v>1500</v>
      </c>
      <c r="M63" s="5"/>
      <c r="Q63" s="53"/>
      <c r="R63" s="5"/>
    </row>
    <row r="64" spans="1:18" ht="12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2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5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3700</v>
      </c>
      <c r="J66" s="112">
        <v>3700</v>
      </c>
      <c r="K66" s="112">
        <v>3234.3</v>
      </c>
      <c r="L66" s="112">
        <v>3234.3</v>
      </c>
      <c r="M66" s="5"/>
      <c r="Q66" s="53"/>
      <c r="R66" s="5"/>
    </row>
    <row r="67" spans="1:18" ht="14.2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"/>
      <c r="R68" s="53"/>
    </row>
    <row r="69" spans="1:18" ht="1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13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5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9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9.2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s="6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7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26.2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7.2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  <c r="Q83" s="53"/>
      <c r="R83" s="5"/>
    </row>
    <row r="84" spans="1:18" ht="12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2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5.7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3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6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7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8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4.2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3.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  <c r="M93" s="5"/>
    </row>
    <row r="94" spans="1:18" ht="12.7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t="12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t="12.75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t="12.7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t="12.7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2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.7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1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5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8.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7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6.2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7.7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25.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30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8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6.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t="12.7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13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t="12.7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14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5.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6.2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5.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9.2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5.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7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8.5" hidden="1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0</v>
      </c>
      <c r="J141" s="132">
        <f>SUM(J142+J147+J155)</f>
        <v>0</v>
      </c>
      <c r="K141" s="110">
        <f>SUM(K142+K147+K155)</f>
        <v>0</v>
      </c>
      <c r="L141" s="109">
        <f>SUM(L142+L147+L155)</f>
        <v>0</v>
      </c>
      <c r="M141" s="5"/>
    </row>
    <row r="142" spans="1:13" ht="12.75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</row>
    <row r="143" spans="1:13" ht="24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8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6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4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5.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3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6.2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4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 ht="27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 ht="12.75" hidden="1" customHeight="1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0</v>
      </c>
      <c r="J155" s="132">
        <f t="shared" si="15"/>
        <v>0</v>
      </c>
      <c r="K155" s="110">
        <f t="shared" si="15"/>
        <v>0</v>
      </c>
      <c r="L155" s="109">
        <f t="shared" si="15"/>
        <v>0</v>
      </c>
    </row>
    <row r="156" spans="1:13" ht="12.75" hidden="1" customHeight="1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0</v>
      </c>
      <c r="J156" s="125">
        <f t="shared" si="15"/>
        <v>0</v>
      </c>
      <c r="K156" s="116">
        <f t="shared" si="15"/>
        <v>0</v>
      </c>
      <c r="L156" s="115">
        <f t="shared" si="15"/>
        <v>0</v>
      </c>
    </row>
    <row r="157" spans="1:13" ht="12.75" hidden="1" customHeight="1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0</v>
      </c>
      <c r="J157" s="132">
        <f>SUM(J158:J159)</f>
        <v>0</v>
      </c>
      <c r="K157" s="110">
        <f>SUM(K158:K159)</f>
        <v>0</v>
      </c>
      <c r="L157" s="109">
        <f>SUM(L158:L159)</f>
        <v>0</v>
      </c>
    </row>
    <row r="158" spans="1:13" ht="12.75" hidden="1" customHeight="1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0</v>
      </c>
      <c r="J158" s="127">
        <v>0</v>
      </c>
      <c r="K158" s="127">
        <v>0</v>
      </c>
      <c r="L158" s="127">
        <v>0</v>
      </c>
    </row>
    <row r="159" spans="1:13" ht="25.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4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1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7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3.2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27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t="12.75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23.2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t="12.7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t="12.75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39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s="72" customFormat="1" ht="39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</row>
    <row r="172" spans="1:13" ht="42.7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38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1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4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0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3.2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1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.7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39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43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54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76.5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3000</v>
      </c>
      <c r="J186" s="132">
        <f>SUM(J187+J240+J305)</f>
        <v>3000</v>
      </c>
      <c r="K186" s="110">
        <f>SUM(K187+K240+K305)</f>
        <v>2807.2</v>
      </c>
      <c r="L186" s="109">
        <f>SUM(L187+L240+L305)</f>
        <v>2807.2</v>
      </c>
      <c r="M186" s="5"/>
    </row>
    <row r="187" spans="1:13" ht="34.5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3000</v>
      </c>
      <c r="J187" s="118">
        <f>SUM(J188+J211+J218+J230+J234)</f>
        <v>3000</v>
      </c>
      <c r="K187" s="118">
        <f>SUM(K188+K211+K218+K230+K234)</f>
        <v>2807.2</v>
      </c>
      <c r="L187" s="118">
        <f>SUM(L188+L211+L218+L230+L234)</f>
        <v>2807.2</v>
      </c>
      <c r="M187" s="5"/>
    </row>
    <row r="188" spans="1:13" ht="30.75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3000</v>
      </c>
      <c r="J188" s="132">
        <f>SUM(J189+J192+J197+J203+J208)</f>
        <v>3000</v>
      </c>
      <c r="K188" s="110">
        <f>SUM(K189+K192+K197+K203+K208)</f>
        <v>2807.2</v>
      </c>
      <c r="L188" s="109">
        <f>SUM(L189+L192+L197+L203+L208)</f>
        <v>2807.2</v>
      </c>
      <c r="M188" s="5"/>
    </row>
    <row r="189" spans="1:13" ht="33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4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31.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.7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6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7.7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3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9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5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7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4.7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31.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3000</v>
      </c>
      <c r="J208" s="132">
        <f t="shared" si="19"/>
        <v>3000</v>
      </c>
      <c r="K208" s="110">
        <f t="shared" si="19"/>
        <v>2807.2</v>
      </c>
      <c r="L208" s="109">
        <f t="shared" si="19"/>
        <v>2807.2</v>
      </c>
      <c r="M208" s="5"/>
    </row>
    <row r="209" spans="1:16" ht="26.25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3000</v>
      </c>
      <c r="J209" s="110">
        <f t="shared" si="19"/>
        <v>3000</v>
      </c>
      <c r="K209" s="110">
        <f t="shared" si="19"/>
        <v>2807.2</v>
      </c>
      <c r="L209" s="110">
        <f t="shared" si="19"/>
        <v>2807.2</v>
      </c>
      <c r="M209" s="5"/>
    </row>
    <row r="210" spans="1:16" ht="27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3000</v>
      </c>
      <c r="J210" s="113">
        <v>3000</v>
      </c>
      <c r="K210" s="113">
        <v>2807.2</v>
      </c>
      <c r="L210" s="113">
        <v>2807.2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41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6.2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9.2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30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7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2">SUM(I224:I229)</f>
        <v>0</v>
      </c>
      <c r="J223" s="109">
        <f t="shared" si="22"/>
        <v>0</v>
      </c>
      <c r="K223" s="109">
        <f t="shared" si="22"/>
        <v>0</v>
      </c>
      <c r="L223" s="109">
        <f t="shared" si="22"/>
        <v>0</v>
      </c>
      <c r="M223" s="92">
        <f t="shared" ref="M223:P223" si="23">SUM(M224:M229)</f>
        <v>0</v>
      </c>
      <c r="N223" s="92">
        <f t="shared" si="23"/>
        <v>0</v>
      </c>
      <c r="O223" s="92">
        <f t="shared" si="23"/>
        <v>0</v>
      </c>
      <c r="P223" s="92">
        <f t="shared" si="23"/>
        <v>0</v>
      </c>
    </row>
    <row r="224" spans="1:16" ht="24.7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6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9.2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5.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27.7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27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6.2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30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27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1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5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8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41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6.2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30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7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4.7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9.2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5.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.7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6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9.2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30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6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27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t="12.75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</row>
    <row r="264" spans="1:13" ht="29.2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  <c r="M264" s="5"/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12.75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</row>
    <row r="267" spans="1:13" ht="12.75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</row>
    <row r="268" spans="1:13" ht="24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27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t="12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27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24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38.2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t="12.7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t="12.75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t="12.75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4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.7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7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2.2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0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31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5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7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t="12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</row>
    <row r="293" spans="1:13" ht="30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7.7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8.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6.2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30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24.7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9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6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.7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5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0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40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7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8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31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5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9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8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2.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t="12.75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</row>
    <row r="317" spans="1:13" ht="26.2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5.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.7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4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7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t="12.75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1.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t="12.75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</row>
    <row r="327" spans="1:13" ht="30.7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26.2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3" ht="30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2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27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30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2">SUM(I341:I341)</f>
        <v>0</v>
      </c>
      <c r="J340" s="109">
        <f t="shared" si="32"/>
        <v>0</v>
      </c>
      <c r="K340" s="109">
        <f t="shared" si="32"/>
        <v>0</v>
      </c>
      <c r="L340" s="109">
        <f t="shared" si="32"/>
        <v>0</v>
      </c>
      <c r="M340" s="96">
        <f t="shared" ref="M340:P340" si="33">SUM(M341:M341)</f>
        <v>0</v>
      </c>
      <c r="N340" s="96">
        <f t="shared" si="33"/>
        <v>0</v>
      </c>
      <c r="O340" s="96">
        <f t="shared" si="33"/>
        <v>0</v>
      </c>
      <c r="P340" s="96">
        <f t="shared" si="33"/>
        <v>0</v>
      </c>
    </row>
    <row r="341" spans="1:16" ht="27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  <c r="M341" s="5"/>
    </row>
    <row r="342" spans="1:16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t="12.7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t="12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t="12.7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t="12.7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t="12.7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6" ht="23.2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8.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27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  <c r="M355" s="5"/>
    </row>
    <row r="356" spans="1:13" ht="12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t="12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t="12.7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t="12.75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</row>
    <row r="361" spans="1:13" ht="12.7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</row>
    <row r="362" spans="1:13" ht="12.7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</row>
    <row r="363" spans="1:13" ht="30.7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25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24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8.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27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0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39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17110</v>
      </c>
      <c r="J370" s="139">
        <f>SUM(J35+J186)</f>
        <v>17110</v>
      </c>
      <c r="K370" s="139">
        <f>SUM(K35+K186)</f>
        <v>15541.5</v>
      </c>
      <c r="L370" s="139">
        <f>SUM(L35+L186)</f>
        <v>15541.5</v>
      </c>
      <c r="M370" s="5"/>
    </row>
    <row r="371" spans="1:13" ht="18.75" customHeight="1">
      <c r="F371" s="277"/>
      <c r="G371" s="46"/>
      <c r="H371" s="45"/>
      <c r="I371" s="103"/>
      <c r="J371" s="248"/>
      <c r="K371" s="248"/>
      <c r="L371" s="248"/>
    </row>
    <row r="372" spans="1:13" ht="16.5" customHeight="1">
      <c r="A372" s="371" t="s">
        <v>405</v>
      </c>
      <c r="B372" s="371"/>
      <c r="C372" s="371"/>
      <c r="D372" s="371"/>
      <c r="E372" s="371"/>
      <c r="F372" s="371"/>
      <c r="G372" s="371"/>
      <c r="H372" s="327"/>
      <c r="I372" s="104"/>
      <c r="J372" s="270"/>
      <c r="K372" s="372" t="s">
        <v>404</v>
      </c>
      <c r="L372" s="372"/>
    </row>
    <row r="373" spans="1:13" ht="18.75" customHeight="1">
      <c r="A373" s="105"/>
      <c r="B373" s="105"/>
      <c r="C373" s="105"/>
      <c r="D373" s="379" t="s">
        <v>227</v>
      </c>
      <c r="E373" s="379"/>
      <c r="F373" s="379"/>
      <c r="G373" s="379"/>
      <c r="H373" s="5"/>
      <c r="I373" s="246" t="s">
        <v>228</v>
      </c>
      <c r="K373" s="353" t="s">
        <v>229</v>
      </c>
      <c r="L373" s="353"/>
    </row>
    <row r="374" spans="1:13" ht="12.75" customHeight="1">
      <c r="I374" s="106"/>
      <c r="K374" s="106"/>
      <c r="L374" s="106"/>
    </row>
    <row r="375" spans="1:13" ht="15.75" customHeight="1">
      <c r="A375" s="350" t="s">
        <v>230</v>
      </c>
      <c r="B375" s="350"/>
      <c r="C375" s="350"/>
      <c r="D375" s="350"/>
      <c r="E375" s="350"/>
      <c r="F375" s="350"/>
      <c r="G375" s="350"/>
      <c r="I375" s="106"/>
      <c r="K375" s="340" t="s">
        <v>231</v>
      </c>
      <c r="L375" s="340"/>
    </row>
    <row r="376" spans="1:13" ht="33.75" customHeight="1">
      <c r="D376" s="351" t="s">
        <v>232</v>
      </c>
      <c r="E376" s="352"/>
      <c r="F376" s="352"/>
      <c r="G376" s="352"/>
      <c r="H376" s="107"/>
      <c r="I376" s="108" t="s">
        <v>228</v>
      </c>
      <c r="K376" s="353" t="s">
        <v>229</v>
      </c>
      <c r="L376" s="353"/>
    </row>
    <row r="377" spans="1:13" ht="12.75" customHeight="1">
      <c r="A377" s="276" t="s">
        <v>279</v>
      </c>
      <c r="B377" s="276"/>
      <c r="C377" s="276"/>
      <c r="D377" s="276"/>
      <c r="E377" s="276"/>
      <c r="F377" s="250"/>
    </row>
    <row r="378" spans="1:13" ht="8.25" customHeight="1">
      <c r="H378" s="24" t="s">
        <v>391</v>
      </c>
    </row>
  </sheetData>
  <mergeCells count="32"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  <mergeCell ref="K375:L375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3.937007874015748E-2" right="3.937007874015748E-2" top="0.35433070866141736" bottom="0.35433070866141736" header="0" footer="0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DAF-A2EA-466A-A432-4DC1F78D5B64}">
  <sheetPr>
    <pageSetUpPr fitToPage="1"/>
  </sheetPr>
  <dimension ref="A2:L30"/>
  <sheetViews>
    <sheetView tabSelected="1" topLeftCell="A9" workbookViewId="0">
      <selection activeCell="L22" sqref="L22"/>
    </sheetView>
  </sheetViews>
  <sheetFormatPr defaultRowHeight="15"/>
  <cols>
    <col min="1" max="1" width="6.42578125" style="247" customWidth="1"/>
    <col min="2" max="2" width="13.7109375" style="247" customWidth="1"/>
    <col min="3" max="3" width="11.5703125" style="247" customWidth="1"/>
    <col min="4" max="4" width="9.140625" style="247"/>
    <col min="5" max="5" width="7.140625" style="247" customWidth="1"/>
    <col min="6" max="6" width="13.7109375" style="247" customWidth="1"/>
    <col min="7" max="7" width="10" style="247" customWidth="1"/>
    <col min="8" max="8" width="13.5703125" style="247" customWidth="1"/>
    <col min="9" max="9" width="9.140625" style="247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83" t="s">
        <v>238</v>
      </c>
      <c r="B2" s="383"/>
      <c r="C2" s="383"/>
      <c r="D2" s="383"/>
      <c r="E2" s="383"/>
      <c r="F2" s="383"/>
      <c r="G2" s="383"/>
      <c r="H2" s="383"/>
    </row>
    <row r="3" spans="1:9">
      <c r="A3" s="384" t="s">
        <v>239</v>
      </c>
      <c r="B3" s="384"/>
      <c r="C3" s="384"/>
      <c r="D3" s="384"/>
      <c r="E3" s="384"/>
      <c r="F3" s="384"/>
      <c r="G3" s="384"/>
      <c r="H3" s="384"/>
    </row>
    <row r="6" spans="1:9">
      <c r="A6" s="385" t="s">
        <v>240</v>
      </c>
      <c r="B6" s="385"/>
      <c r="C6" s="385"/>
      <c r="D6" s="385"/>
      <c r="E6" s="385"/>
      <c r="F6" s="385"/>
      <c r="G6" s="385"/>
      <c r="H6" s="385"/>
    </row>
    <row r="9" spans="1:9" ht="15.75" customHeight="1">
      <c r="A9" s="386" t="s">
        <v>241</v>
      </c>
      <c r="B9" s="386"/>
      <c r="C9" s="386"/>
      <c r="D9" s="386"/>
      <c r="E9" s="386"/>
      <c r="F9" s="386"/>
      <c r="G9" s="386"/>
      <c r="H9" s="386"/>
      <c r="I9" s="5"/>
    </row>
    <row r="10" spans="1:9">
      <c r="A10" s="286"/>
      <c r="B10" s="286"/>
      <c r="C10" s="286"/>
      <c r="D10" s="145"/>
      <c r="E10" s="286"/>
      <c r="F10" s="286"/>
      <c r="G10" s="286"/>
      <c r="H10" s="286"/>
    </row>
    <row r="11" spans="1:9">
      <c r="A11" s="286"/>
      <c r="B11" s="286"/>
      <c r="C11" s="385" t="s">
        <v>242</v>
      </c>
      <c r="D11" s="385"/>
      <c r="E11" s="385"/>
      <c r="F11" s="385"/>
      <c r="G11" s="286"/>
      <c r="H11" s="286"/>
    </row>
    <row r="12" spans="1:9">
      <c r="A12" s="286"/>
      <c r="B12" s="387" t="s">
        <v>243</v>
      </c>
      <c r="C12" s="387"/>
      <c r="D12" s="387"/>
      <c r="E12" s="387"/>
      <c r="F12" s="387"/>
      <c r="G12" s="387"/>
      <c r="H12" s="286"/>
    </row>
    <row r="13" spans="1:9">
      <c r="A13" s="286"/>
      <c r="B13" s="286"/>
      <c r="C13" s="286"/>
      <c r="D13" s="286"/>
      <c r="E13" s="286"/>
      <c r="F13" s="286"/>
      <c r="G13" s="286"/>
      <c r="H13" s="286"/>
    </row>
    <row r="14" spans="1:9" ht="15" customHeight="1">
      <c r="A14" s="388" t="s">
        <v>244</v>
      </c>
      <c r="B14" s="388"/>
      <c r="C14" s="146">
        <v>45565</v>
      </c>
      <c r="D14" s="147"/>
      <c r="E14" s="147"/>
      <c r="F14" s="147"/>
      <c r="G14" s="147"/>
      <c r="H14" s="147"/>
      <c r="I14" s="5"/>
    </row>
    <row r="15" spans="1:9">
      <c r="A15" s="389" t="s">
        <v>245</v>
      </c>
      <c r="B15" s="389"/>
      <c r="C15" s="389"/>
      <c r="D15" s="389"/>
      <c r="E15" s="389"/>
      <c r="F15" s="389"/>
      <c r="G15" s="389"/>
      <c r="H15" s="389"/>
    </row>
    <row r="16" spans="1:9" ht="28.5">
      <c r="A16" s="240" t="s">
        <v>246</v>
      </c>
      <c r="B16" s="240" t="s">
        <v>247</v>
      </c>
      <c r="C16" s="390" t="s">
        <v>248</v>
      </c>
      <c r="D16" s="391"/>
      <c r="E16" s="392"/>
      <c r="F16" s="240" t="s">
        <v>249</v>
      </c>
      <c r="G16" s="241" t="s">
        <v>250</v>
      </c>
      <c r="H16" s="241" t="s">
        <v>251</v>
      </c>
      <c r="I16" s="5"/>
    </row>
    <row r="17" spans="1:12" ht="15" customHeight="1">
      <c r="A17" s="148">
        <v>1</v>
      </c>
      <c r="B17" s="285" t="s">
        <v>23</v>
      </c>
      <c r="C17" s="382" t="s">
        <v>252</v>
      </c>
      <c r="D17" s="382"/>
      <c r="E17" s="382"/>
      <c r="F17" s="149" t="s">
        <v>253</v>
      </c>
      <c r="G17" s="150">
        <v>1</v>
      </c>
      <c r="H17" s="151">
        <v>52800</v>
      </c>
    </row>
    <row r="18" spans="1:12">
      <c r="A18" s="148"/>
      <c r="B18" s="285"/>
      <c r="C18" s="393" t="s">
        <v>254</v>
      </c>
      <c r="D18" s="393"/>
      <c r="E18" s="393"/>
      <c r="F18" s="152" t="s">
        <v>253</v>
      </c>
      <c r="G18" s="153">
        <v>1</v>
      </c>
      <c r="H18" s="154">
        <f>0+H17</f>
        <v>52800</v>
      </c>
    </row>
    <row r="19" spans="1:12" ht="15" customHeight="1">
      <c r="A19" s="148">
        <v>2</v>
      </c>
      <c r="B19" s="285" t="s">
        <v>235</v>
      </c>
      <c r="C19" s="382" t="s">
        <v>392</v>
      </c>
      <c r="D19" s="382"/>
      <c r="E19" s="382"/>
      <c r="F19" s="149" t="s">
        <v>253</v>
      </c>
      <c r="G19" s="150">
        <v>1</v>
      </c>
      <c r="H19" s="151">
        <v>2807.2</v>
      </c>
    </row>
    <row r="20" spans="1:12">
      <c r="A20" s="148">
        <v>3</v>
      </c>
      <c r="B20" s="285" t="s">
        <v>235</v>
      </c>
      <c r="C20" s="382" t="s">
        <v>255</v>
      </c>
      <c r="D20" s="382"/>
      <c r="E20" s="382"/>
      <c r="F20" s="149" t="s">
        <v>253</v>
      </c>
      <c r="G20" s="150">
        <v>1</v>
      </c>
      <c r="H20" s="151">
        <v>13006.76</v>
      </c>
    </row>
    <row r="21" spans="1:12" ht="15" customHeight="1">
      <c r="A21" s="148">
        <v>4</v>
      </c>
      <c r="B21" s="285" t="s">
        <v>235</v>
      </c>
      <c r="C21" s="382" t="s">
        <v>252</v>
      </c>
      <c r="D21" s="382"/>
      <c r="E21" s="382"/>
      <c r="F21" s="149" t="s">
        <v>253</v>
      </c>
      <c r="G21" s="150">
        <v>1</v>
      </c>
      <c r="H21" s="151">
        <v>1058710.54</v>
      </c>
    </row>
    <row r="22" spans="1:12">
      <c r="A22" s="148"/>
      <c r="B22" s="285"/>
      <c r="C22" s="393" t="s">
        <v>254</v>
      </c>
      <c r="D22" s="393"/>
      <c r="E22" s="393"/>
      <c r="F22" s="152" t="s">
        <v>253</v>
      </c>
      <c r="G22" s="153">
        <v>1</v>
      </c>
      <c r="H22" s="154">
        <f>0+H19+H20+H21</f>
        <v>1074524.5</v>
      </c>
    </row>
    <row r="23" spans="1:12">
      <c r="A23" s="286"/>
      <c r="B23" s="286"/>
      <c r="C23" s="396"/>
      <c r="D23" s="396"/>
      <c r="E23" s="396"/>
      <c r="F23" s="286"/>
      <c r="G23" s="286"/>
      <c r="H23" s="286"/>
    </row>
    <row r="24" spans="1:12">
      <c r="A24" s="286"/>
      <c r="B24" s="286"/>
      <c r="C24" s="286"/>
      <c r="D24" s="286"/>
      <c r="E24" s="286"/>
      <c r="F24" s="286"/>
      <c r="G24" s="286"/>
      <c r="H24" s="286"/>
    </row>
    <row r="25" spans="1:12" ht="15" customHeight="1">
      <c r="A25" s="337" t="s">
        <v>405</v>
      </c>
      <c r="B25" s="337"/>
      <c r="C25" s="337"/>
      <c r="D25" s="337"/>
      <c r="E25" s="337"/>
      <c r="F25" s="507" t="s">
        <v>404</v>
      </c>
      <c r="G25" s="507"/>
      <c r="H25" s="507"/>
      <c r="I25" s="509"/>
      <c r="J25" s="270"/>
      <c r="K25" s="270"/>
      <c r="L25" s="270"/>
    </row>
    <row r="26" spans="1:12">
      <c r="E26" s="394" t="s">
        <v>256</v>
      </c>
      <c r="F26" s="394"/>
      <c r="G26" s="394"/>
      <c r="H26" s="394"/>
      <c r="I26" s="272"/>
    </row>
    <row r="28" spans="1:12" ht="28.5" customHeight="1">
      <c r="A28" s="397" t="s">
        <v>230</v>
      </c>
      <c r="B28" s="397"/>
      <c r="C28" s="397"/>
      <c r="D28" s="397"/>
      <c r="E28" s="395" t="s">
        <v>231</v>
      </c>
      <c r="F28" s="395"/>
      <c r="G28" s="395"/>
      <c r="H28" s="395"/>
    </row>
    <row r="29" spans="1:12">
      <c r="E29" s="394" t="s">
        <v>256</v>
      </c>
      <c r="F29" s="394"/>
      <c r="G29" s="394"/>
      <c r="H29" s="394"/>
    </row>
    <row r="30" spans="1:12">
      <c r="A30" s="276" t="s">
        <v>279</v>
      </c>
      <c r="B30" s="276"/>
      <c r="C30" s="276"/>
      <c r="D30" s="276"/>
      <c r="E30" s="276"/>
      <c r="F30" s="250"/>
      <c r="G30" s="24"/>
      <c r="H30" s="24"/>
    </row>
  </sheetData>
  <mergeCells count="21">
    <mergeCell ref="E29:H29"/>
    <mergeCell ref="E28:H28"/>
    <mergeCell ref="C20:E20"/>
    <mergeCell ref="C21:E21"/>
    <mergeCell ref="C22:E22"/>
    <mergeCell ref="C23:E23"/>
    <mergeCell ref="E26:H26"/>
    <mergeCell ref="A28:D28"/>
    <mergeCell ref="F25:H25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3.937007874015748E-2" right="3.937007874015748E-2" top="0.55118110236220474" bottom="0.5511811023622047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9C59-D1D4-4888-9C98-D1EEA669186C}">
  <sheetPr>
    <pageSetUpPr fitToPage="1"/>
  </sheetPr>
  <dimension ref="A2:I30"/>
  <sheetViews>
    <sheetView topLeftCell="A7" workbookViewId="0">
      <selection activeCell="F25" sqref="F25:H25"/>
    </sheetView>
  </sheetViews>
  <sheetFormatPr defaultRowHeight="15"/>
  <cols>
    <col min="1" max="1" width="6.42578125" style="247" customWidth="1"/>
    <col min="2" max="2" width="13.7109375" style="247" customWidth="1"/>
    <col min="3" max="3" width="11.5703125" style="247" customWidth="1"/>
    <col min="4" max="4" width="9.140625" style="247"/>
    <col min="5" max="5" width="7.140625" style="247" customWidth="1"/>
    <col min="6" max="6" width="13.7109375" style="247" customWidth="1"/>
    <col min="7" max="7" width="10" style="247" customWidth="1"/>
    <col min="8" max="8" width="13.5703125" style="247" customWidth="1"/>
    <col min="9" max="9" width="9.140625" style="247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83" t="s">
        <v>238</v>
      </c>
      <c r="B2" s="383"/>
      <c r="C2" s="383"/>
      <c r="D2" s="383"/>
      <c r="E2" s="383"/>
      <c r="F2" s="383"/>
      <c r="G2" s="383"/>
      <c r="H2" s="383"/>
    </row>
    <row r="3" spans="1:9">
      <c r="A3" s="384" t="s">
        <v>239</v>
      </c>
      <c r="B3" s="384"/>
      <c r="C3" s="384"/>
      <c r="D3" s="384"/>
      <c r="E3" s="384"/>
      <c r="F3" s="384"/>
      <c r="G3" s="384"/>
      <c r="H3" s="384"/>
    </row>
    <row r="6" spans="1:9">
      <c r="A6" s="385" t="s">
        <v>240</v>
      </c>
      <c r="B6" s="385"/>
      <c r="C6" s="385"/>
      <c r="D6" s="385"/>
      <c r="E6" s="385"/>
      <c r="F6" s="385"/>
      <c r="G6" s="385"/>
      <c r="H6" s="385"/>
    </row>
    <row r="9" spans="1:9" ht="15.75" customHeight="1">
      <c r="A9" s="386" t="s">
        <v>241</v>
      </c>
      <c r="B9" s="386"/>
      <c r="C9" s="386"/>
      <c r="D9" s="386"/>
      <c r="E9" s="386"/>
      <c r="F9" s="386"/>
      <c r="G9" s="386"/>
      <c r="H9" s="386"/>
      <c r="I9" s="5"/>
    </row>
    <row r="10" spans="1:9">
      <c r="A10" s="286"/>
      <c r="B10" s="286"/>
      <c r="C10" s="286"/>
      <c r="D10" s="145"/>
      <c r="E10" s="286"/>
      <c r="F10" s="286"/>
      <c r="G10" s="286"/>
      <c r="H10" s="286"/>
    </row>
    <row r="11" spans="1:9">
      <c r="A11" s="286"/>
      <c r="B11" s="286"/>
      <c r="C11" s="385" t="s">
        <v>242</v>
      </c>
      <c r="D11" s="385"/>
      <c r="E11" s="385"/>
      <c r="F11" s="385"/>
      <c r="G11" s="286"/>
      <c r="H11" s="286"/>
    </row>
    <row r="12" spans="1:9">
      <c r="A12" s="286"/>
      <c r="B12" s="387" t="s">
        <v>243</v>
      </c>
      <c r="C12" s="387"/>
      <c r="D12" s="387"/>
      <c r="E12" s="387"/>
      <c r="F12" s="387"/>
      <c r="G12" s="387"/>
      <c r="H12" s="286"/>
    </row>
    <row r="13" spans="1:9">
      <c r="A13" s="286"/>
      <c r="B13" s="286"/>
      <c r="C13" s="286"/>
      <c r="D13" s="286"/>
      <c r="E13" s="286"/>
      <c r="F13" s="286"/>
      <c r="G13" s="286"/>
      <c r="H13" s="286"/>
    </row>
    <row r="14" spans="1:9" ht="15" customHeight="1">
      <c r="A14" s="388" t="s">
        <v>244</v>
      </c>
      <c r="B14" s="388"/>
      <c r="C14" s="146">
        <v>45565</v>
      </c>
      <c r="D14" s="147"/>
      <c r="E14" s="147"/>
      <c r="F14" s="147"/>
      <c r="G14" s="147"/>
      <c r="H14" s="147"/>
      <c r="I14" s="5"/>
    </row>
    <row r="15" spans="1:9">
      <c r="A15" s="389" t="s">
        <v>245</v>
      </c>
      <c r="B15" s="389"/>
      <c r="C15" s="389"/>
      <c r="D15" s="389"/>
      <c r="E15" s="389"/>
      <c r="F15" s="389"/>
      <c r="G15" s="389"/>
      <c r="H15" s="389"/>
    </row>
    <row r="16" spans="1:9" ht="28.5">
      <c r="A16" s="240" t="s">
        <v>246</v>
      </c>
      <c r="B16" s="240" t="s">
        <v>247</v>
      </c>
      <c r="C16" s="390" t="s">
        <v>248</v>
      </c>
      <c r="D16" s="391"/>
      <c r="E16" s="392"/>
      <c r="F16" s="240" t="s">
        <v>249</v>
      </c>
      <c r="G16" s="241" t="s">
        <v>250</v>
      </c>
      <c r="H16" s="241" t="s">
        <v>251</v>
      </c>
      <c r="I16" s="5"/>
    </row>
    <row r="17" spans="1:8" ht="15" customHeight="1">
      <c r="A17" s="148">
        <v>1</v>
      </c>
      <c r="B17" s="285" t="s">
        <v>23</v>
      </c>
      <c r="C17" s="382" t="s">
        <v>252</v>
      </c>
      <c r="D17" s="382"/>
      <c r="E17" s="382"/>
      <c r="F17" s="149" t="s">
        <v>7</v>
      </c>
      <c r="G17" s="150" t="s">
        <v>7</v>
      </c>
      <c r="H17" s="151">
        <v>52800</v>
      </c>
    </row>
    <row r="18" spans="1:8">
      <c r="A18" s="148"/>
      <c r="B18" s="285"/>
      <c r="C18" s="393" t="s">
        <v>254</v>
      </c>
      <c r="D18" s="393"/>
      <c r="E18" s="393"/>
      <c r="F18" s="152" t="s">
        <v>7</v>
      </c>
      <c r="G18" s="153" t="s">
        <v>7</v>
      </c>
      <c r="H18" s="154">
        <f>0+H17</f>
        <v>52800</v>
      </c>
    </row>
    <row r="19" spans="1:8" ht="15" customHeight="1">
      <c r="A19" s="148">
        <v>2</v>
      </c>
      <c r="B19" s="285" t="s">
        <v>235</v>
      </c>
      <c r="C19" s="382" t="s">
        <v>392</v>
      </c>
      <c r="D19" s="382"/>
      <c r="E19" s="382"/>
      <c r="F19" s="149" t="s">
        <v>7</v>
      </c>
      <c r="G19" s="150" t="s">
        <v>7</v>
      </c>
      <c r="H19" s="151">
        <v>2807.2</v>
      </c>
    </row>
    <row r="20" spans="1:8">
      <c r="A20" s="148">
        <v>3</v>
      </c>
      <c r="B20" s="285" t="s">
        <v>235</v>
      </c>
      <c r="C20" s="382" t="s">
        <v>255</v>
      </c>
      <c r="D20" s="382"/>
      <c r="E20" s="382"/>
      <c r="F20" s="149" t="s">
        <v>7</v>
      </c>
      <c r="G20" s="150" t="s">
        <v>7</v>
      </c>
      <c r="H20" s="151">
        <v>13006.76</v>
      </c>
    </row>
    <row r="21" spans="1:8" ht="15" customHeight="1">
      <c r="A21" s="148">
        <v>4</v>
      </c>
      <c r="B21" s="285" t="s">
        <v>235</v>
      </c>
      <c r="C21" s="382" t="s">
        <v>252</v>
      </c>
      <c r="D21" s="382"/>
      <c r="E21" s="382"/>
      <c r="F21" s="149" t="s">
        <v>7</v>
      </c>
      <c r="G21" s="150" t="s">
        <v>7</v>
      </c>
      <c r="H21" s="151">
        <v>1058710.54</v>
      </c>
    </row>
    <row r="22" spans="1:8">
      <c r="A22" s="148"/>
      <c r="B22" s="285"/>
      <c r="C22" s="393" t="s">
        <v>254</v>
      </c>
      <c r="D22" s="393"/>
      <c r="E22" s="393"/>
      <c r="F22" s="152" t="s">
        <v>7</v>
      </c>
      <c r="G22" s="153" t="s">
        <v>7</v>
      </c>
      <c r="H22" s="154">
        <f>0+H19+H20+H21</f>
        <v>1074524.5</v>
      </c>
    </row>
    <row r="23" spans="1:8">
      <c r="A23" s="286"/>
      <c r="B23" s="286"/>
      <c r="C23" s="396"/>
      <c r="D23" s="396"/>
      <c r="E23" s="396"/>
      <c r="F23" s="286"/>
      <c r="G23" s="286"/>
      <c r="H23" s="286"/>
    </row>
    <row r="24" spans="1:8">
      <c r="A24" s="286"/>
      <c r="B24" s="286"/>
      <c r="C24" s="286"/>
      <c r="D24" s="286"/>
      <c r="E24" s="286"/>
      <c r="F24" s="286"/>
      <c r="G24" s="286"/>
      <c r="H24" s="286"/>
    </row>
    <row r="25" spans="1:8" ht="24" customHeight="1">
      <c r="A25" s="337" t="s">
        <v>405</v>
      </c>
      <c r="B25" s="337"/>
      <c r="C25" s="337"/>
      <c r="D25" s="337"/>
      <c r="E25" s="337"/>
      <c r="F25" s="507" t="s">
        <v>404</v>
      </c>
      <c r="G25" s="507"/>
      <c r="H25" s="507"/>
    </row>
    <row r="26" spans="1:8">
      <c r="E26" s="394" t="s">
        <v>256</v>
      </c>
      <c r="F26" s="394"/>
      <c r="G26" s="394"/>
      <c r="H26" s="394"/>
    </row>
    <row r="28" spans="1:8" ht="26.25" customHeight="1">
      <c r="A28" s="388" t="s">
        <v>230</v>
      </c>
      <c r="B28" s="388"/>
      <c r="C28" s="388"/>
      <c r="D28" s="388"/>
      <c r="E28" s="395" t="s">
        <v>231</v>
      </c>
      <c r="F28" s="395"/>
      <c r="G28" s="395"/>
      <c r="H28" s="395"/>
    </row>
    <row r="29" spans="1:8">
      <c r="E29" s="394" t="s">
        <v>256</v>
      </c>
      <c r="F29" s="394"/>
      <c r="G29" s="394"/>
      <c r="H29" s="394"/>
    </row>
    <row r="30" spans="1:8">
      <c r="A30" s="276" t="s">
        <v>279</v>
      </c>
      <c r="B30" s="276"/>
      <c r="C30" s="276"/>
      <c r="D30" s="276"/>
      <c r="E30" s="276"/>
      <c r="F30" s="250"/>
      <c r="G30" s="24"/>
      <c r="H30" s="24"/>
    </row>
  </sheetData>
  <mergeCells count="21">
    <mergeCell ref="E29:H29"/>
    <mergeCell ref="E28:H28"/>
    <mergeCell ref="C20:E20"/>
    <mergeCell ref="C21:E21"/>
    <mergeCell ref="C22:E22"/>
    <mergeCell ref="C23:E23"/>
    <mergeCell ref="E26:H26"/>
    <mergeCell ref="A28:D28"/>
    <mergeCell ref="F25:H25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3.937007874015748E-2" right="3.937007874015748E-2" top="0.55118110236220474" bottom="0.55118110236220474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856D-C865-473C-AD25-90B90664FED5}">
  <sheetPr>
    <pageSetUpPr fitToPage="1"/>
  </sheetPr>
  <dimension ref="A2:I30"/>
  <sheetViews>
    <sheetView topLeftCell="A9" workbookViewId="0">
      <selection activeCell="F26" sqref="F26:H26"/>
    </sheetView>
  </sheetViews>
  <sheetFormatPr defaultRowHeight="15"/>
  <cols>
    <col min="1" max="1" width="6.42578125" style="249" customWidth="1"/>
    <col min="2" max="2" width="13.7109375" style="249" customWidth="1"/>
    <col min="3" max="3" width="11.5703125" style="249" customWidth="1"/>
    <col min="4" max="4" width="9.140625" style="249"/>
    <col min="5" max="5" width="7.140625" style="249" customWidth="1"/>
    <col min="6" max="6" width="13.7109375" style="249" customWidth="1"/>
    <col min="7" max="7" width="10" style="249" customWidth="1"/>
    <col min="8" max="8" width="13.5703125" style="249" customWidth="1"/>
    <col min="9" max="9" width="9.140625" style="249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83" t="s">
        <v>238</v>
      </c>
      <c r="B2" s="383"/>
      <c r="C2" s="383"/>
      <c r="D2" s="383"/>
      <c r="E2" s="383"/>
      <c r="F2" s="383"/>
      <c r="G2" s="383"/>
      <c r="H2" s="383"/>
    </row>
    <row r="3" spans="1:9">
      <c r="A3" s="384" t="s">
        <v>239</v>
      </c>
      <c r="B3" s="384"/>
      <c r="C3" s="384"/>
      <c r="D3" s="384"/>
      <c r="E3" s="384"/>
      <c r="F3" s="384"/>
      <c r="G3" s="384"/>
      <c r="H3" s="384"/>
    </row>
    <row r="6" spans="1:9">
      <c r="A6" s="385" t="s">
        <v>240</v>
      </c>
      <c r="B6" s="385"/>
      <c r="C6" s="385"/>
      <c r="D6" s="385"/>
      <c r="E6" s="385"/>
      <c r="F6" s="385"/>
      <c r="G6" s="385"/>
      <c r="H6" s="385"/>
    </row>
    <row r="9" spans="1:9" ht="15.75" customHeight="1">
      <c r="A9" s="386" t="s">
        <v>385</v>
      </c>
      <c r="B9" s="386"/>
      <c r="C9" s="386"/>
      <c r="D9" s="386"/>
      <c r="E9" s="386"/>
      <c r="F9" s="386"/>
      <c r="G9" s="386"/>
      <c r="H9" s="386"/>
      <c r="I9" s="5"/>
    </row>
    <row r="10" spans="1:9">
      <c r="A10" s="286"/>
      <c r="B10" s="286"/>
      <c r="C10" s="286"/>
      <c r="D10" s="145"/>
      <c r="E10" s="286"/>
      <c r="F10" s="286"/>
      <c r="G10" s="286"/>
      <c r="H10" s="286"/>
    </row>
    <row r="11" spans="1:9">
      <c r="A11" s="286"/>
      <c r="B11" s="286"/>
      <c r="C11" s="385" t="s">
        <v>242</v>
      </c>
      <c r="D11" s="385"/>
      <c r="E11" s="385"/>
      <c r="F11" s="385"/>
      <c r="G11" s="286"/>
      <c r="H11" s="286"/>
    </row>
    <row r="12" spans="1:9">
      <c r="A12" s="286"/>
      <c r="B12" s="387" t="s">
        <v>243</v>
      </c>
      <c r="C12" s="387"/>
      <c r="D12" s="387"/>
      <c r="E12" s="387"/>
      <c r="F12" s="387"/>
      <c r="G12" s="387"/>
      <c r="H12" s="286"/>
    </row>
    <row r="13" spans="1:9">
      <c r="A13" s="286"/>
      <c r="B13" s="286"/>
      <c r="C13" s="286"/>
      <c r="D13" s="286"/>
      <c r="E13" s="286"/>
      <c r="F13" s="286"/>
      <c r="G13" s="286"/>
      <c r="H13" s="286"/>
    </row>
    <row r="14" spans="1:9" ht="15" customHeight="1">
      <c r="A14" s="388" t="s">
        <v>244</v>
      </c>
      <c r="B14" s="388"/>
      <c r="C14" s="146">
        <v>45565</v>
      </c>
      <c r="D14" s="147"/>
      <c r="E14" s="147"/>
      <c r="F14" s="147"/>
      <c r="G14" s="147"/>
      <c r="H14" s="147"/>
      <c r="I14" s="5"/>
    </row>
    <row r="15" spans="1:9">
      <c r="A15" s="389" t="s">
        <v>386</v>
      </c>
      <c r="B15" s="389"/>
      <c r="C15" s="389"/>
      <c r="D15" s="389"/>
      <c r="E15" s="389"/>
      <c r="F15" s="389"/>
      <c r="G15" s="389"/>
      <c r="H15" s="389"/>
    </row>
    <row r="16" spans="1:9" ht="28.5">
      <c r="A16" s="240" t="s">
        <v>246</v>
      </c>
      <c r="B16" s="240" t="s">
        <v>247</v>
      </c>
      <c r="C16" s="390" t="s">
        <v>248</v>
      </c>
      <c r="D16" s="391"/>
      <c r="E16" s="392"/>
      <c r="F16" s="240" t="s">
        <v>249</v>
      </c>
      <c r="G16" s="241" t="s">
        <v>250</v>
      </c>
      <c r="H16" s="241" t="s">
        <v>251</v>
      </c>
      <c r="I16" s="5"/>
    </row>
    <row r="17" spans="1:8" ht="15" customHeight="1">
      <c r="A17" s="148">
        <v>1</v>
      </c>
      <c r="B17" s="326" t="s">
        <v>23</v>
      </c>
      <c r="C17" s="382" t="s">
        <v>252</v>
      </c>
      <c r="D17" s="382"/>
      <c r="E17" s="382"/>
      <c r="F17" s="149" t="s">
        <v>253</v>
      </c>
      <c r="G17" s="150">
        <v>1</v>
      </c>
      <c r="H17" s="151">
        <v>35800</v>
      </c>
    </row>
    <row r="18" spans="1:8" ht="15" customHeight="1">
      <c r="A18" s="148"/>
      <c r="B18" s="326"/>
      <c r="C18" s="393" t="s">
        <v>254</v>
      </c>
      <c r="D18" s="393"/>
      <c r="E18" s="393"/>
      <c r="F18" s="152" t="s">
        <v>253</v>
      </c>
      <c r="G18" s="153">
        <v>1</v>
      </c>
      <c r="H18" s="154">
        <f>0+H17</f>
        <v>35800</v>
      </c>
    </row>
    <row r="19" spans="1:8" ht="15" customHeight="1">
      <c r="A19" s="148">
        <v>2</v>
      </c>
      <c r="B19" s="326" t="s">
        <v>235</v>
      </c>
      <c r="C19" s="382" t="s">
        <v>252</v>
      </c>
      <c r="D19" s="382"/>
      <c r="E19" s="382"/>
      <c r="F19" s="149" t="s">
        <v>253</v>
      </c>
      <c r="G19" s="150">
        <v>1</v>
      </c>
      <c r="H19" s="151">
        <v>100993.56</v>
      </c>
    </row>
    <row r="20" spans="1:8" ht="15" customHeight="1">
      <c r="A20" s="148">
        <v>3</v>
      </c>
      <c r="B20" s="326" t="s">
        <v>235</v>
      </c>
      <c r="C20" s="382" t="s">
        <v>387</v>
      </c>
      <c r="D20" s="382"/>
      <c r="E20" s="382"/>
      <c r="F20" s="149" t="s">
        <v>253</v>
      </c>
      <c r="G20" s="150">
        <v>1</v>
      </c>
      <c r="H20" s="151">
        <v>47959.61</v>
      </c>
    </row>
    <row r="21" spans="1:8" ht="15" customHeight="1">
      <c r="A21" s="148">
        <v>4</v>
      </c>
      <c r="B21" s="326" t="s">
        <v>235</v>
      </c>
      <c r="C21" s="382" t="s">
        <v>388</v>
      </c>
      <c r="D21" s="382"/>
      <c r="E21" s="382"/>
      <c r="F21" s="149" t="s">
        <v>253</v>
      </c>
      <c r="G21" s="150">
        <v>1</v>
      </c>
      <c r="H21" s="151">
        <v>84175.01</v>
      </c>
    </row>
    <row r="22" spans="1:8" ht="15" customHeight="1">
      <c r="A22" s="148">
        <v>5</v>
      </c>
      <c r="B22" s="326" t="s">
        <v>235</v>
      </c>
      <c r="C22" s="382" t="s">
        <v>389</v>
      </c>
      <c r="D22" s="382"/>
      <c r="E22" s="382"/>
      <c r="F22" s="149" t="s">
        <v>253</v>
      </c>
      <c r="G22" s="150">
        <v>1</v>
      </c>
      <c r="H22" s="151">
        <v>1235.1099999999999</v>
      </c>
    </row>
    <row r="23" spans="1:8">
      <c r="A23" s="148"/>
      <c r="B23" s="326"/>
      <c r="C23" s="393" t="s">
        <v>254</v>
      </c>
      <c r="D23" s="393"/>
      <c r="E23" s="393"/>
      <c r="F23" s="152" t="s">
        <v>253</v>
      </c>
      <c r="G23" s="153">
        <v>1</v>
      </c>
      <c r="H23" s="154">
        <f>0+H19+H20+H21</f>
        <v>233128.18</v>
      </c>
    </row>
    <row r="24" spans="1:8">
      <c r="A24" s="286"/>
      <c r="B24" s="286"/>
      <c r="C24" s="396"/>
      <c r="D24" s="396"/>
      <c r="E24" s="396"/>
      <c r="F24" s="286"/>
      <c r="G24" s="286"/>
      <c r="H24" s="286"/>
    </row>
    <row r="25" spans="1:8" ht="29.25" customHeight="1">
      <c r="A25" s="286"/>
      <c r="B25" s="286"/>
      <c r="C25" s="286"/>
      <c r="D25" s="286"/>
      <c r="E25" s="286"/>
      <c r="F25" s="286"/>
      <c r="G25" s="286"/>
      <c r="H25" s="286"/>
    </row>
    <row r="26" spans="1:8" ht="15" customHeight="1">
      <c r="A26" s="337" t="s">
        <v>405</v>
      </c>
      <c r="B26" s="337"/>
      <c r="C26" s="337"/>
      <c r="D26" s="337"/>
      <c r="E26" s="337"/>
      <c r="F26" s="507" t="s">
        <v>404</v>
      </c>
      <c r="G26" s="507"/>
      <c r="H26" s="507"/>
    </row>
    <row r="28" spans="1:8" ht="27.75" customHeight="1">
      <c r="A28" s="388" t="s">
        <v>230</v>
      </c>
      <c r="B28" s="388"/>
      <c r="C28" s="388"/>
      <c r="D28" s="388"/>
      <c r="E28" s="395" t="s">
        <v>231</v>
      </c>
      <c r="F28" s="395"/>
      <c r="G28" s="395"/>
      <c r="H28" s="395"/>
    </row>
    <row r="29" spans="1:8">
      <c r="E29" s="394" t="s">
        <v>256</v>
      </c>
      <c r="F29" s="394"/>
      <c r="G29" s="394"/>
      <c r="H29" s="394"/>
    </row>
    <row r="30" spans="1:8">
      <c r="A30" s="276" t="s">
        <v>279</v>
      </c>
      <c r="B30" s="276"/>
      <c r="C30" s="276"/>
      <c r="D30" s="276"/>
      <c r="E30" s="276"/>
      <c r="F30" s="250"/>
      <c r="G30" s="24"/>
      <c r="H30" s="24"/>
    </row>
  </sheetData>
  <mergeCells count="21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E28:H28"/>
    <mergeCell ref="C20:E20"/>
    <mergeCell ref="C21:E21"/>
    <mergeCell ref="C22:E22"/>
    <mergeCell ref="C23:E23"/>
    <mergeCell ref="A28:D28"/>
    <mergeCell ref="C24:E24"/>
    <mergeCell ref="F26:H2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Forma Nr2 suvestinė</vt:lpstr>
      <vt:lpstr>Forma Nr.2 ML</vt:lpstr>
      <vt:lpstr>Forma Nr.2 S</vt:lpstr>
      <vt:lpstr>Forma Nr2 SB suv</vt:lpstr>
      <vt:lpstr>Forma Nr.2 SB</vt:lpstr>
      <vt:lpstr>Forma Nr.2 SB 1.4.4.28</vt:lpstr>
      <vt:lpstr>Gautų FS pažyma</vt:lpstr>
      <vt:lpstr>Gautų FS pažyma pagal šaltinį</vt:lpstr>
      <vt:lpstr>Sukauptų FS pažyma</vt:lpstr>
      <vt:lpstr>Sukauptų FS pažyma pagal šalt</vt:lpstr>
      <vt:lpstr>9 priedas</vt:lpstr>
      <vt:lpstr>Pažyma prie 9 priedo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Ieva Kazlauskienė</cp:lastModifiedBy>
  <cp:lastPrinted>2024-10-14T06:57:11Z</cp:lastPrinted>
  <dcterms:created xsi:type="dcterms:W3CDTF">2024-03-04T09:28:51Z</dcterms:created>
  <dcterms:modified xsi:type="dcterms:W3CDTF">2024-10-14T06:57:15Z</dcterms:modified>
  <cp:category/>
</cp:coreProperties>
</file>