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kaz\Desktop\GARGŽDŲ MUZIKOS MOKYKLA\BALANSAI\Dokai balansui 2024-06-30\"/>
    </mc:Choice>
  </mc:AlternateContent>
  <xr:revisionPtr revIDLastSave="0" documentId="13_ncr:1_{8FCDC7D9-DC71-4704-A97B-DE18235DA9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BA 06-30" sheetId="2" r:id="rId1"/>
    <sheet name="VRA 06-30" sheetId="3" r:id="rId2"/>
    <sheet name="20 VSAFAS" sheetId="1" r:id="rId3"/>
  </sheets>
  <definedNames>
    <definedName name="_xlnm.Print_Titles" localSheetId="2">'20 VSAFAS'!$14:$16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2" l="1"/>
  <c r="G90" i="2"/>
  <c r="H86" i="2"/>
  <c r="H84" i="2" s="1"/>
  <c r="G86" i="2"/>
  <c r="G84" i="2" s="1"/>
  <c r="H75" i="2"/>
  <c r="G75" i="2"/>
  <c r="G69" i="2" s="1"/>
  <c r="H69" i="2"/>
  <c r="H65" i="2"/>
  <c r="H64" i="2" s="1"/>
  <c r="G65" i="2"/>
  <c r="H59" i="2"/>
  <c r="H94" i="2" s="1"/>
  <c r="G59" i="2"/>
  <c r="H49" i="2"/>
  <c r="G49" i="2"/>
  <c r="H42" i="2"/>
  <c r="H41" i="2" s="1"/>
  <c r="G42" i="2"/>
  <c r="G41" i="2" s="1"/>
  <c r="H27" i="2"/>
  <c r="G27" i="2"/>
  <c r="H21" i="2"/>
  <c r="G21" i="2"/>
  <c r="H20" i="2"/>
  <c r="H58" i="2" s="1"/>
  <c r="G20" i="2"/>
  <c r="G58" i="2" s="1"/>
  <c r="J47" i="3"/>
  <c r="I47" i="3"/>
  <c r="J31" i="3"/>
  <c r="I31" i="3"/>
  <c r="J28" i="3"/>
  <c r="I28" i="3"/>
  <c r="I21" i="3" s="1"/>
  <c r="I46" i="3" s="1"/>
  <c r="I54" i="3" s="1"/>
  <c r="I56" i="3" s="1"/>
  <c r="J22" i="3"/>
  <c r="I22" i="3"/>
  <c r="J21" i="3"/>
  <c r="J46" i="3" s="1"/>
  <c r="J54" i="3" s="1"/>
  <c r="J56" i="3" s="1"/>
  <c r="N28" i="1"/>
  <c r="N27" i="1"/>
  <c r="M26" i="1"/>
  <c r="L26" i="1"/>
  <c r="K26" i="1"/>
  <c r="J26" i="1"/>
  <c r="I26" i="1"/>
  <c r="H26" i="1"/>
  <c r="G26" i="1"/>
  <c r="F26" i="1"/>
  <c r="E26" i="1"/>
  <c r="D26" i="1"/>
  <c r="N25" i="1"/>
  <c r="N24" i="1"/>
  <c r="M23" i="1"/>
  <c r="L23" i="1"/>
  <c r="K23" i="1"/>
  <c r="J23" i="1"/>
  <c r="I23" i="1"/>
  <c r="H23" i="1"/>
  <c r="G23" i="1"/>
  <c r="F23" i="1"/>
  <c r="E23" i="1"/>
  <c r="D23" i="1"/>
  <c r="N22" i="1"/>
  <c r="N21" i="1"/>
  <c r="M20" i="1"/>
  <c r="L20" i="1"/>
  <c r="L29" i="1" s="1"/>
  <c r="K20" i="1"/>
  <c r="J20" i="1"/>
  <c r="I20" i="1"/>
  <c r="H20" i="1"/>
  <c r="G20" i="1"/>
  <c r="F20" i="1"/>
  <c r="E20" i="1"/>
  <c r="D20" i="1"/>
  <c r="N19" i="1"/>
  <c r="N18" i="1"/>
  <c r="M17" i="1"/>
  <c r="M29" i="1" s="1"/>
  <c r="L17" i="1"/>
  <c r="K17" i="1"/>
  <c r="K29" i="1" s="1"/>
  <c r="J17" i="1"/>
  <c r="I17" i="1"/>
  <c r="H17" i="1"/>
  <c r="G17" i="1"/>
  <c r="G29" i="1" s="1"/>
  <c r="F17" i="1"/>
  <c r="F29" i="1" s="1"/>
  <c r="E17" i="1"/>
  <c r="E29" i="1" s="1"/>
  <c r="D17" i="1"/>
  <c r="I29" i="1" l="1"/>
  <c r="G64" i="2"/>
  <c r="G94" i="2" s="1"/>
  <c r="N26" i="1"/>
  <c r="N23" i="1"/>
  <c r="J29" i="1"/>
  <c r="N17" i="1"/>
  <c r="N20" i="1"/>
  <c r="D29" i="1"/>
  <c r="H29" i="1"/>
  <c r="N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0000000-0006-0000-0100-000001000000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 xr:uid="{00000000-0006-0000-0100-000002000000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 xr:uid="{00000000-0006-0000-0100-000003000000}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 xr:uid="{00000000-0006-0000-0100-000004000000}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 xr:uid="{00000000-0006-0000-0100-000005000000}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 xr:uid="{00000000-0006-0000-0100-000006000000}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 xr:uid="{00000000-0006-0000-0100-000007000000}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 xr:uid="{00000000-0006-0000-0100-000008000000}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 xr:uid="{00000000-0006-0000-0100-000009000000}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 xr:uid="{00000000-0006-0000-0100-00000A000000}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 xr:uid="{00000000-0006-0000-0100-00000B000000}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 xr:uid="{00000000-0006-0000-0100-00000C000000}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 xr:uid="{00000000-0006-0000-0100-00000D000000}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 xr:uid="{00000000-0006-0000-0100-00000E000000}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 xr:uid="{00000000-0006-0000-0100-00000F000000}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 xr:uid="{00000000-0006-0000-0100-000010000000}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 xr:uid="{00000000-0006-0000-0100-000011000000}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 xr:uid="{00000000-0006-0000-0100-000012000000}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 xr:uid="{00000000-0006-0000-0100-000013000000}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 xr:uid="{00000000-0006-0000-0100-000014000000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8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8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8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8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8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8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8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8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8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8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9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9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9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9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9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9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9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9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9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9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21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21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21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21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21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21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21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21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21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21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22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22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22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22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22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22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22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22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22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22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4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4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4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4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4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4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4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4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4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4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5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5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5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5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5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5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5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5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5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5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7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7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7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7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7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7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7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7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7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7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8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8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8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8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8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8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8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8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8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8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<sst xmlns="http://schemas.openxmlformats.org/spreadsheetml/2006/main" count="527" uniqueCount="277">
  <si>
    <t/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</si>
  <si>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</si>
  <si>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</si>
  <si>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</si>
  <si>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</si>
  <si>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</si>
  <si>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</si>
  <si>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</si>
  <si>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</si>
  <si>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</si>
  <si>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</si>
  <si>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</si>
  <si>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</si>
  <si>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</si>
  <si>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</si>
  <si>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</si>
  <si>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</si>
  <si>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</si>
  <si>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</si>
  <si>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</si>
  <si>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</si>
  <si>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</si>
  <si>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</si>
  <si>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</si>
  <si>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</si>
  <si>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0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</si>
  <si>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</si>
  <si>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</si>
  <si>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</si>
  <si>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</si>
  <si>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</si>
  <si>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</si>
  <si>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</si>
  <si>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</si>
  <si>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</si>
  <si>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</si>
  <si>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</si>
  <si>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</si>
  <si>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</si>
  <si>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</si>
  <si>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</si>
  <si>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</si>
  <si>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</si>
  <si>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</si>
  <si>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</si>
  <si>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</si>
  <si>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</si>
  <si>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muzikos mokykla</t>
  </si>
  <si>
    <t>(viešojo sektoriaus subjekto arba viešojo sektoriaus subjektų grupės pavadinimas)</t>
  </si>
  <si>
    <t>Įm.k.191649661 Kvietinių  g. 2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</si>
  <si>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</si>
  <si>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</si>
  <si>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</si>
  <si>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2024-06-30 D. DUOMENIS</t>
  </si>
  <si>
    <t>(data)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</si>
  <si>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</si>
  <si>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</si>
  <si>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</si>
  <si>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</si>
  <si>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</si>
  <si>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</si>
  <si>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</si>
  <si>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</si>
  <si>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</si>
  <si>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</si>
  <si>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</si>
  <si>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</si>
  <si>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</si>
  <si>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</si>
  <si>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</si>
  <si>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</si>
  <si>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</si>
  <si>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</si>
  <si>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</si>
  <si>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</si>
  <si>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</si>
  <si>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</si>
  <si>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</si>
  <si>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</si>
  <si>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</si>
  <si>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</si>
  <si>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</si>
  <si>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</si>
  <si>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</si>
  <si>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</si>
  <si>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</si>
  <si>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</si>
  <si>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</si>
  <si>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</si>
  <si>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</si>
  <si>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</si>
  <si>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</si>
  <si>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</si>
  <si>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</si>
  <si>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</si>
  <si>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</si>
  <si>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</si>
  <si>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</si>
  <si>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</si>
  <si>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</si>
  <si>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</si>
  <si>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</si>
  <si>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</si>
  <si>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</si>
  <si>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</si>
  <si>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</si>
  <si>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</si>
  <si>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</si>
  <si>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</si>
  <si>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</si>
  <si>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</si>
  <si>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</si>
  <si>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</si>
  <si>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</si>
  <si>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</si>
  <si>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</si>
  <si>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</si>
  <si>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</si>
  <si>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</si>
  <si>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</si>
  <si>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</si>
  <si>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</si>
  <si>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</si>
  <si>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</si>
  <si>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</si>
  <si>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</si>
  <si>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</si>
  <si>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</si>
  <si>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</si>
  <si>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</si>
  <si>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</si>
  <si>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</si>
  <si>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</si>
  <si>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</si>
  <si>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</si>
  <si>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</si>
  <si>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</si>
  <si>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</si>
  <si>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</si>
  <si>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</si>
  <si>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</si>
  <si>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</si>
  <si>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</si>
  <si>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>(parašas)</t>
  </si>
  <si>
    <t>(vardas ir pavardė)</t>
  </si>
  <si>
    <t xml:space="preserve">vyriausiasis buhalteris (buhalteris)                                                                                      </t>
  </si>
  <si>
    <t xml:space="preserve">  (parašas)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</si>
  <si>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</si>
  <si>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</si>
  <si>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</si>
  <si>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</si>
  <si>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</si>
  <si>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</si>
  <si>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</si>
  <si>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</si>
  <si>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</si>
  <si>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</si>
  <si>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</si>
  <si>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</si>
  <si>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</si>
  <si>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</si>
  <si>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</si>
  <si>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</si>
  <si>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</si>
  <si>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</si>
  <si>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</si>
  <si>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</si>
  <si>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</si>
  <si>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</si>
  <si>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</si>
  <si>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</si>
  <si>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</si>
  <si>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</si>
  <si>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</si>
  <si>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</si>
  <si>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</si>
  <si>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</si>
  <si>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</si>
  <si>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</si>
  <si>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</si>
  <si>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</si>
  <si>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</si>
  <si>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</si>
  <si>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</si>
  <si>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</si>
  <si>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</si>
  <si>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</si>
  <si>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</si>
  <si>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</si>
  <si>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</si>
  <si>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</si>
  <si>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</si>
  <si>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</si>
  <si>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</si>
  <si>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</si>
  <si>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</si>
  <si>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</si>
  <si>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</si>
  <si>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</si>
  <si>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</si>
  <si>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</si>
  <si>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</si>
  <si>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</si>
  <si>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</si>
  <si>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</si>
  <si>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</si>
  <si>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</si>
  <si>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</si>
  <si>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</si>
  <si>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</si>
  <si>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</si>
  <si>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</si>
  <si>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</si>
  <si>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</si>
  <si>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</si>
  <si>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</si>
  <si>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</si>
  <si>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</si>
  <si>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</si>
  <si>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</si>
  <si>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</si>
  <si>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</si>
  <si>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</si>
  <si>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</si>
  <si>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</si>
  <si>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</si>
  <si>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</si>
  <si>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</si>
  <si>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</si>
  <si>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</si>
  <si>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</si>
  <si>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</si>
  <si>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</si>
  <si>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</si>
  <si>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</si>
  <si>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</si>
  <si>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</si>
  <si>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</si>
  <si>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</si>
  <si>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</si>
  <si>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</si>
  <si>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</si>
  <si>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</si>
  <si>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</si>
  <si>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</si>
  <si>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</si>
  <si>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</si>
  <si>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</si>
  <si>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</si>
  <si>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</si>
  <si>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</si>
  <si>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</si>
  <si>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</si>
  <si>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</si>
  <si>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</si>
  <si>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</si>
  <si>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</si>
  <si>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</si>
  <si>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</si>
  <si>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</si>
  <si>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>P04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</si>
  <si>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</si>
  <si>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</si>
  <si>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</si>
  <si>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</si>
  <si>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</si>
  <si>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</si>
  <si>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</si>
  <si>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</si>
  <si>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</si>
  <si>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Pateikimo valiuta ir tikslumas: eurais</t>
  </si>
  <si>
    <t>Biudžetinių įstaigų centralizuotos apskaitos skyriaus vedėja</t>
  </si>
  <si>
    <t>Viktorija Kaprizkina</t>
  </si>
  <si>
    <t>Viktorij Kaprizkina</t>
  </si>
  <si>
    <t>Direktorės pavaduotoja ūkio reikalams, pavaduojanti direktorių</t>
  </si>
  <si>
    <t>Eglė Katauskė</t>
  </si>
  <si>
    <t>2024-07-30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</si>
</sst>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</font>
    <font>
      <sz val="12"/>
      <name val="Arial"/>
      <family val="2"/>
    </font>
    <font>
      <sz val="9"/>
      <color indexed="8"/>
      <name val="Tahoma"/>
      <family val="2"/>
    </font>
    <font>
      <sz val="9"/>
      <name val="Arial"/>
      <family val="2"/>
    </font>
    <font>
      <sz val="9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8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 applyProtection="1"/>
    <xf numFmtId="0" fontId="25" fillId="0" borderId="0" xfId="0" applyFont="1"/>
    <xf numFmtId="0" fontId="20" fillId="34" borderId="0" xfId="0" applyFont="1" applyFill="1" applyAlignment="1">
      <alignment vertical="center" wrapText="1"/>
    </xf>
    <xf numFmtId="0" fontId="20" fillId="3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right" vertical="center"/>
    </xf>
    <xf numFmtId="2" fontId="22" fillId="34" borderId="12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2" fontId="22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19" xfId="0" applyFont="1" applyBorder="1" applyAlignment="1">
      <alignment horizontal="left" vertical="center" wrapText="1"/>
    </xf>
    <xf numFmtId="0" fontId="20" fillId="34" borderId="0" xfId="0" applyFont="1" applyFill="1" applyAlignment="1">
      <alignment vertical="center"/>
    </xf>
    <xf numFmtId="0" fontId="38" fillId="0" borderId="0" xfId="0" applyFont="1"/>
    <xf numFmtId="0" fontId="24" fillId="34" borderId="0" xfId="0" applyFont="1" applyFill="1" applyAlignment="1">
      <alignment horizontal="center" vertical="center" wrapText="1"/>
    </xf>
    <xf numFmtId="0" fontId="40" fillId="34" borderId="0" xfId="0" applyFont="1" applyFill="1" applyAlignment="1">
      <alignment horizontal="center" vertical="center" wrapText="1"/>
    </xf>
    <xf numFmtId="0" fontId="40" fillId="34" borderId="0" xfId="0" applyFont="1" applyFill="1" applyAlignment="1">
      <alignment vertical="center" wrapText="1"/>
    </xf>
    <xf numFmtId="0" fontId="20" fillId="34" borderId="0" xfId="0" applyFont="1" applyFill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9" fontId="24" fillId="34" borderId="16" xfId="0" applyNumberFormat="1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left" vertical="center"/>
    </xf>
    <xf numFmtId="0" fontId="24" fillId="34" borderId="16" xfId="0" applyFont="1" applyFill="1" applyBorder="1" applyAlignment="1">
      <alignment horizontal="left" vertical="center"/>
    </xf>
    <xf numFmtId="0" fontId="24" fillId="34" borderId="16" xfId="0" applyFont="1" applyFill="1" applyBorder="1" applyAlignment="1">
      <alignment horizontal="left" vertical="center" wrapText="1"/>
    </xf>
    <xf numFmtId="0" fontId="20" fillId="34" borderId="16" xfId="0" applyFont="1" applyFill="1" applyBorder="1" applyAlignment="1">
      <alignment horizontal="center" vertical="center" wrapText="1"/>
    </xf>
    <xf numFmtId="2" fontId="24" fillId="34" borderId="10" xfId="0" applyNumberFormat="1" applyFont="1" applyFill="1" applyBorder="1" applyAlignment="1">
      <alignment horizontal="right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left" vertical="center"/>
    </xf>
    <xf numFmtId="0" fontId="43" fillId="34" borderId="14" xfId="0" applyFont="1" applyFill="1" applyBorder="1" applyAlignment="1">
      <alignment horizontal="left" vertical="center"/>
    </xf>
    <xf numFmtId="0" fontId="43" fillId="34" borderId="14" xfId="0" applyFont="1" applyFill="1" applyBorder="1" applyAlignment="1">
      <alignment horizontal="left" vertical="center" wrapText="1"/>
    </xf>
    <xf numFmtId="2" fontId="20" fillId="34" borderId="12" xfId="0" applyNumberFormat="1" applyFont="1" applyFill="1" applyBorder="1" applyAlignment="1">
      <alignment horizontal="right" vertical="center"/>
    </xf>
    <xf numFmtId="0" fontId="20" fillId="34" borderId="16" xfId="0" applyFont="1" applyFill="1" applyBorder="1" applyAlignment="1">
      <alignment horizontal="left" vertical="center"/>
    </xf>
    <xf numFmtId="0" fontId="20" fillId="34" borderId="17" xfId="0" applyFont="1" applyFill="1" applyBorder="1" applyAlignment="1">
      <alignment horizontal="left" vertical="center"/>
    </xf>
    <xf numFmtId="0" fontId="20" fillId="34" borderId="17" xfId="0" applyFont="1" applyFill="1" applyBorder="1" applyAlignment="1">
      <alignment horizontal="left" vertical="center" wrapText="1"/>
    </xf>
    <xf numFmtId="16" fontId="20" fillId="34" borderId="18" xfId="0" applyNumberFormat="1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left" vertical="center" wrapText="1"/>
    </xf>
    <xf numFmtId="16" fontId="20" fillId="34" borderId="10" xfId="0" applyNumberFormat="1" applyFont="1" applyFill="1" applyBorder="1" applyAlignment="1">
      <alignment horizontal="center" vertical="center" wrapText="1"/>
    </xf>
    <xf numFmtId="49" fontId="20" fillId="34" borderId="16" xfId="0" applyNumberFormat="1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left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left" vertical="center"/>
    </xf>
    <xf numFmtId="0" fontId="20" fillId="34" borderId="15" xfId="0" applyFont="1" applyFill="1" applyBorder="1" applyAlignment="1">
      <alignment horizontal="left" vertical="center"/>
    </xf>
    <xf numFmtId="0" fontId="20" fillId="34" borderId="15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 wrapText="1"/>
    </xf>
    <xf numFmtId="0" fontId="20" fillId="34" borderId="16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16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24" fillId="34" borderId="10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left" vertical="center"/>
    </xf>
    <xf numFmtId="0" fontId="20" fillId="34" borderId="14" xfId="0" applyFont="1" applyFill="1" applyBorder="1" applyAlignment="1">
      <alignment horizontal="left" vertical="center" wrapText="1"/>
    </xf>
    <xf numFmtId="0" fontId="43" fillId="34" borderId="16" xfId="0" applyFont="1" applyFill="1" applyBorder="1" applyAlignment="1">
      <alignment horizontal="left" vertical="center"/>
    </xf>
    <xf numFmtId="0" fontId="43" fillId="34" borderId="18" xfId="0" applyFont="1" applyFill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24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0" fontId="43" fillId="0" borderId="18" xfId="0" applyFont="1" applyBorder="1" applyAlignment="1">
      <alignment horizontal="left" vertical="center" wrapText="1"/>
    </xf>
    <xf numFmtId="0" fontId="24" fillId="34" borderId="13" xfId="0" applyFont="1" applyFill="1" applyBorder="1" applyAlignment="1">
      <alignment horizontal="left" vertical="center"/>
    </xf>
    <xf numFmtId="0" fontId="24" fillId="34" borderId="21" xfId="0" applyFont="1" applyFill="1" applyBorder="1" applyAlignment="1">
      <alignment horizontal="left" vertical="center"/>
    </xf>
    <xf numFmtId="0" fontId="24" fillId="34" borderId="21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4" fillId="34" borderId="18" xfId="0" applyFont="1" applyFill="1" applyBorder="1" applyAlignment="1">
      <alignment horizontal="left" vertical="center" wrapText="1"/>
    </xf>
    <xf numFmtId="2" fontId="20" fillId="34" borderId="10" xfId="0" applyNumberFormat="1" applyFont="1" applyFill="1" applyBorder="1" applyAlignment="1">
      <alignment horizontal="right" vertical="center"/>
    </xf>
    <xf numFmtId="0" fontId="24" fillId="34" borderId="0" xfId="0" applyFont="1" applyFill="1" applyAlignment="1">
      <alignment horizontal="left" vertical="center" wrapText="1"/>
    </xf>
    <xf numFmtId="0" fontId="20" fillId="34" borderId="0" xfId="0" applyFont="1" applyFill="1" applyAlignment="1">
      <alignment horizontal="left" vertical="center" wrapText="1"/>
    </xf>
    <xf numFmtId="0" fontId="0" fillId="34" borderId="19" xfId="0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44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0" fillId="34" borderId="19" xfId="0" applyFill="1" applyBorder="1" applyAlignment="1">
      <alignment horizontal="left" vertical="center" wrapText="1"/>
    </xf>
    <xf numFmtId="0" fontId="0" fillId="34" borderId="19" xfId="0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20" fillId="34" borderId="16" xfId="0" applyFont="1" applyFill="1" applyBorder="1" applyAlignment="1">
      <alignment horizontal="left" vertical="center" wrapText="1"/>
    </xf>
    <xf numFmtId="0" fontId="20" fillId="34" borderId="18" xfId="0" applyFont="1" applyFill="1" applyBorder="1" applyAlignment="1">
      <alignment horizontal="left" vertical="center" wrapText="1"/>
    </xf>
    <xf numFmtId="0" fontId="20" fillId="34" borderId="17" xfId="0" applyFont="1" applyFill="1" applyBorder="1" applyAlignment="1">
      <alignment horizontal="left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4" borderId="0" xfId="0" applyFont="1" applyFill="1" applyAlignment="1">
      <alignment vertical="center" wrapText="1"/>
    </xf>
    <xf numFmtId="0" fontId="24" fillId="34" borderId="0" xfId="0" applyFont="1" applyFill="1" applyAlignment="1">
      <alignment horizontal="center" vertical="center" wrapText="1"/>
    </xf>
    <xf numFmtId="0" fontId="41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42" fillId="0" borderId="19" xfId="0" applyFont="1" applyBorder="1" applyAlignment="1">
      <alignment horizontal="right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8" xfId="0" applyFont="1" applyFill="1" applyBorder="1" applyAlignment="1">
      <alignment horizontal="center" vertical="center" wrapText="1"/>
    </xf>
    <xf numFmtId="0" fontId="24" fillId="34" borderId="17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top" wrapText="1"/>
    </xf>
    <xf numFmtId="0" fontId="39" fillId="34" borderId="0" xfId="0" applyFont="1" applyFill="1" applyAlignment="1">
      <alignment wrapText="1"/>
    </xf>
    <xf numFmtId="0" fontId="39" fillId="34" borderId="0" xfId="0" applyFont="1" applyFill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45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6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6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zoomScale="120" zoomScaleNormal="120" workbookViewId="0">
      <selection activeCell="B16" sqref="B16:H16"/>
    </sheetView>
  </sheetViews>
  <sheetFormatPr defaultRowHeight="12.75"/>
  <cols>
    <col min="1" max="1" width="5.5703125" style="50" customWidth="1"/>
    <col min="2" max="2" width="10.5703125" style="50" customWidth="1"/>
    <col min="3" max="3" width="3.140625" style="22" customWidth="1"/>
    <col min="4" max="4" width="2.7109375" style="22" customWidth="1"/>
    <col min="5" max="5" width="59" style="22" customWidth="1"/>
    <col min="6" max="6" width="7.7109375" style="22" customWidth="1"/>
    <col min="7" max="8" width="12.85546875" style="50" customWidth="1"/>
    <col min="9" max="9" width="5.28515625" style="50" customWidth="1"/>
    <col min="10" max="16384" width="9.140625" style="50"/>
  </cols>
  <sheetData>
    <row r="1" spans="1:8" ht="30" customHeight="1">
      <c r="B1" s="156" t="s">
        <v>0</v>
      </c>
      <c r="C1" s="156"/>
      <c r="D1" s="156"/>
      <c r="E1" s="156"/>
      <c r="F1" s="156"/>
      <c r="G1" s="156"/>
      <c r="H1" s="156"/>
    </row>
    <row r="2" spans="1:8">
      <c r="A2" s="51"/>
      <c r="F2" s="157" t="s">
        <v>147</v>
      </c>
      <c r="G2" s="157"/>
      <c r="H2" s="157"/>
    </row>
    <row r="3" spans="1:8">
      <c r="A3" s="51"/>
      <c r="F3" s="158" t="s">
        <v>44</v>
      </c>
      <c r="G3" s="158"/>
      <c r="H3" s="158"/>
    </row>
    <row r="4" spans="1:8">
      <c r="A4" s="51"/>
    </row>
    <row r="5" spans="1:8">
      <c r="A5" s="51"/>
      <c r="B5" s="149" t="s">
        <v>148</v>
      </c>
      <c r="C5" s="149"/>
      <c r="D5" s="149"/>
      <c r="E5" s="149"/>
      <c r="F5" s="149"/>
      <c r="G5" s="149"/>
      <c r="H5" s="149"/>
    </row>
    <row r="6" spans="1:8">
      <c r="A6" s="51"/>
      <c r="B6" s="149"/>
      <c r="C6" s="149"/>
      <c r="D6" s="149"/>
      <c r="E6" s="149"/>
      <c r="F6" s="149"/>
      <c r="G6" s="149"/>
      <c r="H6" s="149"/>
    </row>
    <row r="7" spans="1:8">
      <c r="A7" s="51"/>
      <c r="B7" s="146" t="s">
        <v>47</v>
      </c>
      <c r="C7" s="146"/>
      <c r="D7" s="146"/>
      <c r="E7" s="146"/>
      <c r="F7" s="146"/>
      <c r="G7" s="146"/>
      <c r="H7" s="146"/>
    </row>
    <row r="8" spans="1:8">
      <c r="A8" s="51"/>
      <c r="B8" s="140" t="s">
        <v>149</v>
      </c>
      <c r="C8" s="140"/>
      <c r="D8" s="140"/>
      <c r="E8" s="140"/>
      <c r="F8" s="140"/>
      <c r="G8" s="140"/>
      <c r="H8" s="140"/>
    </row>
    <row r="9" spans="1:8" ht="12.75" customHeight="1">
      <c r="A9" s="51"/>
      <c r="B9" s="146" t="s">
        <v>49</v>
      </c>
      <c r="C9" s="146"/>
      <c r="D9" s="146"/>
      <c r="E9" s="146"/>
      <c r="F9" s="146"/>
      <c r="G9" s="146"/>
      <c r="H9" s="146"/>
    </row>
    <row r="10" spans="1:8">
      <c r="A10" s="51"/>
      <c r="B10" s="133" t="s">
        <v>150</v>
      </c>
      <c r="C10" s="133"/>
      <c r="D10" s="133"/>
      <c r="E10" s="133"/>
      <c r="F10" s="133"/>
      <c r="G10" s="133"/>
      <c r="H10" s="133"/>
    </row>
    <row r="11" spans="1:8">
      <c r="A11" s="51"/>
      <c r="B11" s="147"/>
      <c r="C11" s="147"/>
      <c r="D11" s="147"/>
      <c r="E11" s="147"/>
      <c r="F11" s="147"/>
      <c r="G11" s="147"/>
      <c r="H11" s="147"/>
    </row>
    <row r="12" spans="1:8">
      <c r="A12" s="51"/>
      <c r="B12" s="148"/>
      <c r="C12" s="148"/>
      <c r="D12" s="148"/>
      <c r="E12" s="148"/>
      <c r="F12" s="148"/>
    </row>
    <row r="13" spans="1:8">
      <c r="A13" s="51"/>
      <c r="B13" s="149" t="s">
        <v>151</v>
      </c>
      <c r="C13" s="149"/>
      <c r="D13" s="149"/>
      <c r="E13" s="149"/>
      <c r="F13" s="149"/>
      <c r="G13" s="149"/>
      <c r="H13" s="149"/>
    </row>
    <row r="14" spans="1:8">
      <c r="A14" s="51"/>
      <c r="B14" s="149" t="s">
        <v>53</v>
      </c>
      <c r="C14" s="149"/>
      <c r="D14" s="149"/>
      <c r="E14" s="149"/>
      <c r="F14" s="149"/>
      <c r="G14" s="149"/>
      <c r="H14" s="149"/>
    </row>
    <row r="15" spans="1:8">
      <c r="A15" s="51"/>
      <c r="B15" s="52"/>
      <c r="C15" s="53"/>
      <c r="D15" s="53"/>
      <c r="E15" s="53"/>
      <c r="F15" s="53"/>
      <c r="G15" s="54"/>
      <c r="H15" s="54"/>
    </row>
    <row r="16" spans="1:8">
      <c r="A16" s="51"/>
      <c r="B16" s="150" t="s">
        <v>276</v>
      </c>
      <c r="C16" s="150"/>
      <c r="D16" s="150"/>
      <c r="E16" s="150"/>
      <c r="F16" s="150"/>
      <c r="G16" s="150"/>
      <c r="H16" s="150"/>
    </row>
    <row r="17" spans="1:8">
      <c r="A17" s="51"/>
      <c r="B17" s="151" t="s">
        <v>54</v>
      </c>
      <c r="C17" s="151"/>
      <c r="D17" s="151"/>
      <c r="E17" s="151"/>
      <c r="F17" s="151"/>
      <c r="G17" s="151"/>
      <c r="H17" s="151"/>
    </row>
    <row r="18" spans="1:8" ht="12.75" customHeight="1">
      <c r="A18" s="51"/>
      <c r="B18" s="52"/>
      <c r="C18" s="55"/>
      <c r="D18" s="55"/>
      <c r="E18" s="152" t="s">
        <v>270</v>
      </c>
      <c r="F18" s="152"/>
      <c r="G18" s="152"/>
      <c r="H18" s="152"/>
    </row>
    <row r="19" spans="1:8" ht="67.5" customHeight="1">
      <c r="A19" s="51"/>
      <c r="B19" s="56" t="s">
        <v>6</v>
      </c>
      <c r="C19" s="153" t="s">
        <v>55</v>
      </c>
      <c r="D19" s="154"/>
      <c r="E19" s="155"/>
      <c r="F19" s="57" t="s">
        <v>152</v>
      </c>
      <c r="G19" s="58" t="s">
        <v>153</v>
      </c>
      <c r="H19" s="58" t="s">
        <v>154</v>
      </c>
    </row>
    <row r="20" spans="1:8" s="22" customFormat="1" ht="12.75" customHeight="1">
      <c r="A20" s="51"/>
      <c r="B20" s="58" t="s">
        <v>59</v>
      </c>
      <c r="C20" s="59" t="s">
        <v>155</v>
      </c>
      <c r="D20" s="60"/>
      <c r="E20" s="61"/>
      <c r="F20" s="62"/>
      <c r="G20" s="63">
        <f>SUM(G21,G27,G37,G38,G39)</f>
        <v>553944.93999999994</v>
      </c>
      <c r="H20" s="63">
        <f>SUM(H21,H27,H37,H38,H39)</f>
        <v>543496.69999999995</v>
      </c>
    </row>
    <row r="21" spans="1:8" s="22" customFormat="1" ht="12.75" customHeight="1">
      <c r="A21" s="51"/>
      <c r="B21" s="64" t="s">
        <v>61</v>
      </c>
      <c r="C21" s="65" t="s">
        <v>156</v>
      </c>
      <c r="D21" s="66"/>
      <c r="E21" s="67"/>
      <c r="F21" s="62"/>
      <c r="G21" s="68">
        <f>SUM(G22:G26)</f>
        <v>0</v>
      </c>
      <c r="H21" s="68">
        <f>SUM(H22:H26)</f>
        <v>0</v>
      </c>
    </row>
    <row r="22" spans="1:8" s="22" customFormat="1" ht="12.75" customHeight="1">
      <c r="A22" s="51"/>
      <c r="B22" s="62" t="s">
        <v>157</v>
      </c>
      <c r="C22" s="69"/>
      <c r="D22" s="70" t="s">
        <v>158</v>
      </c>
      <c r="E22" s="71"/>
      <c r="F22" s="72"/>
      <c r="G22" s="68" t="s">
        <v>25</v>
      </c>
      <c r="H22" s="68" t="s">
        <v>25</v>
      </c>
    </row>
    <row r="23" spans="1:8" s="22" customFormat="1" ht="12.75" customHeight="1">
      <c r="A23" s="51"/>
      <c r="B23" s="62" t="s">
        <v>159</v>
      </c>
      <c r="C23" s="69"/>
      <c r="D23" s="70" t="s">
        <v>160</v>
      </c>
      <c r="E23" s="73"/>
      <c r="F23" s="74"/>
      <c r="G23" s="68">
        <v>0</v>
      </c>
      <c r="H23" s="68">
        <v>0</v>
      </c>
    </row>
    <row r="24" spans="1:8" s="22" customFormat="1" ht="12.75" customHeight="1">
      <c r="A24" s="51"/>
      <c r="B24" s="62" t="s">
        <v>161</v>
      </c>
      <c r="C24" s="69"/>
      <c r="D24" s="70" t="s">
        <v>162</v>
      </c>
      <c r="E24" s="73"/>
      <c r="F24" s="74"/>
      <c r="G24" s="68" t="s">
        <v>25</v>
      </c>
      <c r="H24" s="68" t="s">
        <v>25</v>
      </c>
    </row>
    <row r="25" spans="1:8" s="22" customFormat="1" ht="12.75" customHeight="1">
      <c r="A25" s="51"/>
      <c r="B25" s="62" t="s">
        <v>163</v>
      </c>
      <c r="C25" s="69"/>
      <c r="D25" s="70" t="s">
        <v>164</v>
      </c>
      <c r="E25" s="73"/>
      <c r="F25" s="64"/>
      <c r="G25" s="68" t="s">
        <v>25</v>
      </c>
      <c r="H25" s="68" t="s">
        <v>25</v>
      </c>
    </row>
    <row r="26" spans="1:8" s="22" customFormat="1" ht="12.75" customHeight="1">
      <c r="A26" s="51"/>
      <c r="B26" s="75" t="s">
        <v>165</v>
      </c>
      <c r="C26" s="69"/>
      <c r="D26" s="76" t="s">
        <v>166</v>
      </c>
      <c r="E26" s="71"/>
      <c r="F26" s="64"/>
      <c r="G26" s="68" t="s">
        <v>25</v>
      </c>
      <c r="H26" s="68" t="s">
        <v>25</v>
      </c>
    </row>
    <row r="27" spans="1:8" s="22" customFormat="1" ht="12.75" customHeight="1">
      <c r="A27" s="51"/>
      <c r="B27" s="77" t="s">
        <v>71</v>
      </c>
      <c r="C27" s="78" t="s">
        <v>167</v>
      </c>
      <c r="D27" s="79"/>
      <c r="E27" s="80"/>
      <c r="F27" s="64" t="s">
        <v>260</v>
      </c>
      <c r="G27" s="68">
        <f>SUM(G28:G36)</f>
        <v>553944.93999999994</v>
      </c>
      <c r="H27" s="68">
        <f>SUM(H28:H36)</f>
        <v>543496.69999999995</v>
      </c>
    </row>
    <row r="28" spans="1:8" s="22" customFormat="1" ht="12.75" customHeight="1">
      <c r="A28" s="51"/>
      <c r="B28" s="62" t="s">
        <v>168</v>
      </c>
      <c r="C28" s="69"/>
      <c r="D28" s="70" t="s">
        <v>169</v>
      </c>
      <c r="E28" s="73"/>
      <c r="F28" s="74"/>
      <c r="G28" s="68" t="s">
        <v>25</v>
      </c>
      <c r="H28" s="68" t="s">
        <v>25</v>
      </c>
    </row>
    <row r="29" spans="1:8" s="22" customFormat="1" ht="12.75" customHeight="1">
      <c r="A29" s="51"/>
      <c r="B29" s="62" t="s">
        <v>170</v>
      </c>
      <c r="C29" s="69"/>
      <c r="D29" s="70" t="s">
        <v>171</v>
      </c>
      <c r="E29" s="73"/>
      <c r="F29" s="74"/>
      <c r="G29" s="68">
        <v>449273.3</v>
      </c>
      <c r="H29" s="68">
        <v>444077.48</v>
      </c>
    </row>
    <row r="30" spans="1:8" s="22" customFormat="1" ht="12.75" customHeight="1">
      <c r="A30" s="51"/>
      <c r="B30" s="62" t="s">
        <v>172</v>
      </c>
      <c r="C30" s="69"/>
      <c r="D30" s="70" t="s">
        <v>173</v>
      </c>
      <c r="E30" s="73"/>
      <c r="F30" s="74"/>
      <c r="G30" s="68" t="s">
        <v>25</v>
      </c>
      <c r="H30" s="68" t="s">
        <v>25</v>
      </c>
    </row>
    <row r="31" spans="1:8" s="22" customFormat="1" ht="12.75" customHeight="1">
      <c r="A31" s="51"/>
      <c r="B31" s="62" t="s">
        <v>174</v>
      </c>
      <c r="C31" s="69"/>
      <c r="D31" s="70" t="s">
        <v>175</v>
      </c>
      <c r="E31" s="73"/>
      <c r="F31" s="74"/>
      <c r="G31" s="68" t="s">
        <v>25</v>
      </c>
      <c r="H31" s="68" t="s">
        <v>25</v>
      </c>
    </row>
    <row r="32" spans="1:8" s="22" customFormat="1" ht="12.75" customHeight="1">
      <c r="A32" s="51"/>
      <c r="B32" s="62" t="s">
        <v>176</v>
      </c>
      <c r="C32" s="69"/>
      <c r="D32" s="70" t="s">
        <v>177</v>
      </c>
      <c r="E32" s="73"/>
      <c r="F32" s="74"/>
      <c r="G32" s="68">
        <v>33584.85</v>
      </c>
      <c r="H32" s="68">
        <v>36422.29</v>
      </c>
    </row>
    <row r="33" spans="1:8" s="22" customFormat="1" ht="12.75" customHeight="1">
      <c r="A33" s="51"/>
      <c r="B33" s="62" t="s">
        <v>178</v>
      </c>
      <c r="C33" s="69"/>
      <c r="D33" s="70" t="s">
        <v>179</v>
      </c>
      <c r="E33" s="73"/>
      <c r="F33" s="74"/>
      <c r="G33" s="68" t="s">
        <v>25</v>
      </c>
      <c r="H33" s="68" t="s">
        <v>25</v>
      </c>
    </row>
    <row r="34" spans="1:8" s="22" customFormat="1" ht="12.75" customHeight="1">
      <c r="A34" s="51"/>
      <c r="B34" s="62" t="s">
        <v>180</v>
      </c>
      <c r="C34" s="69"/>
      <c r="D34" s="70" t="s">
        <v>181</v>
      </c>
      <c r="E34" s="73"/>
      <c r="F34" s="74"/>
      <c r="G34" s="68">
        <v>71086.789999999994</v>
      </c>
      <c r="H34" s="68">
        <v>62996.93</v>
      </c>
    </row>
    <row r="35" spans="1:8" s="22" customFormat="1" ht="12.75" customHeight="1">
      <c r="A35" s="51"/>
      <c r="B35" s="62" t="s">
        <v>182</v>
      </c>
      <c r="C35" s="81"/>
      <c r="D35" s="82" t="s">
        <v>183</v>
      </c>
      <c r="E35" s="83"/>
      <c r="F35" s="74"/>
      <c r="G35" s="68" t="s">
        <v>25</v>
      </c>
      <c r="H35" s="68" t="s">
        <v>25</v>
      </c>
    </row>
    <row r="36" spans="1:8" s="22" customFormat="1" ht="12.75" customHeight="1">
      <c r="A36" s="51"/>
      <c r="B36" s="62" t="s">
        <v>184</v>
      </c>
      <c r="C36" s="69"/>
      <c r="D36" s="70" t="s">
        <v>185</v>
      </c>
      <c r="E36" s="73"/>
      <c r="F36" s="64"/>
      <c r="G36" s="68" t="s">
        <v>25</v>
      </c>
      <c r="H36" s="68" t="s">
        <v>25</v>
      </c>
    </row>
    <row r="37" spans="1:8" s="22" customFormat="1" ht="12.75" customHeight="1">
      <c r="A37" s="51"/>
      <c r="B37" s="64" t="s">
        <v>73</v>
      </c>
      <c r="C37" s="84" t="s">
        <v>186</v>
      </c>
      <c r="D37" s="84"/>
      <c r="E37" s="85"/>
      <c r="F37" s="64"/>
      <c r="G37" s="68" t="s">
        <v>25</v>
      </c>
      <c r="H37" s="68" t="s">
        <v>25</v>
      </c>
    </row>
    <row r="38" spans="1:8" s="22" customFormat="1" ht="12.75" customHeight="1">
      <c r="A38" s="51"/>
      <c r="B38" s="64" t="s">
        <v>87</v>
      </c>
      <c r="C38" s="84" t="s">
        <v>187</v>
      </c>
      <c r="D38" s="84"/>
      <c r="E38" s="85"/>
      <c r="F38" s="74"/>
      <c r="G38" s="68" t="s">
        <v>25</v>
      </c>
      <c r="H38" s="68" t="s">
        <v>25</v>
      </c>
    </row>
    <row r="39" spans="1:8" s="22" customFormat="1" ht="12.75" customHeight="1">
      <c r="A39" s="51"/>
      <c r="B39" s="64" t="s">
        <v>90</v>
      </c>
      <c r="C39" s="84" t="s">
        <v>188</v>
      </c>
      <c r="D39" s="69"/>
      <c r="E39" s="86"/>
      <c r="F39" s="74"/>
      <c r="G39" s="68" t="s">
        <v>25</v>
      </c>
      <c r="H39" s="68" t="s">
        <v>25</v>
      </c>
    </row>
    <row r="40" spans="1:8" s="22" customFormat="1" ht="12.75" customHeight="1">
      <c r="A40" s="51"/>
      <c r="B40" s="58" t="s">
        <v>79</v>
      </c>
      <c r="C40" s="59" t="s">
        <v>189</v>
      </c>
      <c r="D40" s="60"/>
      <c r="E40" s="61"/>
      <c r="F40" s="74"/>
      <c r="G40" s="68" t="s">
        <v>25</v>
      </c>
      <c r="H40" s="68" t="s">
        <v>25</v>
      </c>
    </row>
    <row r="41" spans="1:8" s="22" customFormat="1" ht="12.75" customHeight="1">
      <c r="A41" s="51"/>
      <c r="B41" s="56" t="s">
        <v>118</v>
      </c>
      <c r="C41" s="87" t="s">
        <v>190</v>
      </c>
      <c r="D41" s="88"/>
      <c r="E41" s="89"/>
      <c r="F41" s="64"/>
      <c r="G41" s="63">
        <f>SUM(G42,G48,G49,G56,G57)</f>
        <v>177320.24000000002</v>
      </c>
      <c r="H41" s="63">
        <f>SUM(H42,H48,H49,H56,H57)</f>
        <v>165350.98000000004</v>
      </c>
    </row>
    <row r="42" spans="1:8" s="22" customFormat="1" ht="12.75" customHeight="1">
      <c r="A42" s="51"/>
      <c r="B42" s="9" t="s">
        <v>61</v>
      </c>
      <c r="C42" s="90" t="s">
        <v>191</v>
      </c>
      <c r="D42" s="91"/>
      <c r="E42" s="92"/>
      <c r="F42" s="64"/>
      <c r="G42" s="68">
        <f>SUM(G43:G47)</f>
        <v>5347.5</v>
      </c>
      <c r="H42" s="68">
        <f>SUM(H43:H47)</f>
        <v>0</v>
      </c>
    </row>
    <row r="43" spans="1:8" s="22" customFormat="1" ht="12.75" customHeight="1">
      <c r="A43" s="51"/>
      <c r="B43" s="93" t="s">
        <v>157</v>
      </c>
      <c r="C43" s="81"/>
      <c r="D43" s="82" t="s">
        <v>192</v>
      </c>
      <c r="E43" s="83"/>
      <c r="F43" s="74"/>
      <c r="G43" s="68" t="s">
        <v>25</v>
      </c>
      <c r="H43" s="68" t="s">
        <v>25</v>
      </c>
    </row>
    <row r="44" spans="1:8" s="22" customFormat="1" ht="12.75" customHeight="1">
      <c r="A44" s="51"/>
      <c r="B44" s="93" t="s">
        <v>159</v>
      </c>
      <c r="C44" s="81"/>
      <c r="D44" s="82" t="s">
        <v>193</v>
      </c>
      <c r="E44" s="83"/>
      <c r="F44" s="74"/>
      <c r="G44" s="68">
        <v>5347.5</v>
      </c>
      <c r="H44" s="68">
        <v>0</v>
      </c>
    </row>
    <row r="45" spans="1:8" s="22" customFormat="1">
      <c r="A45" s="51"/>
      <c r="B45" s="93" t="s">
        <v>161</v>
      </c>
      <c r="C45" s="81"/>
      <c r="D45" s="82" t="s">
        <v>194</v>
      </c>
      <c r="E45" s="83"/>
      <c r="F45" s="74"/>
      <c r="G45" s="68" t="s">
        <v>25</v>
      </c>
      <c r="H45" s="68" t="s">
        <v>25</v>
      </c>
    </row>
    <row r="46" spans="1:8" s="22" customFormat="1">
      <c r="A46" s="51"/>
      <c r="B46" s="93" t="s">
        <v>163</v>
      </c>
      <c r="C46" s="81"/>
      <c r="D46" s="82" t="s">
        <v>195</v>
      </c>
      <c r="E46" s="83"/>
      <c r="F46" s="74"/>
      <c r="G46" s="68" t="s">
        <v>25</v>
      </c>
      <c r="H46" s="68" t="s">
        <v>25</v>
      </c>
    </row>
    <row r="47" spans="1:8" s="22" customFormat="1" ht="12.75" customHeight="1">
      <c r="A47" s="51"/>
      <c r="B47" s="93" t="s">
        <v>165</v>
      </c>
      <c r="C47" s="88"/>
      <c r="D47" s="135" t="s">
        <v>196</v>
      </c>
      <c r="E47" s="136"/>
      <c r="F47" s="74"/>
      <c r="G47" s="68" t="s">
        <v>25</v>
      </c>
      <c r="H47" s="68" t="s">
        <v>25</v>
      </c>
    </row>
    <row r="48" spans="1:8" s="22" customFormat="1" ht="12.75" customHeight="1">
      <c r="A48" s="51"/>
      <c r="B48" s="9" t="s">
        <v>71</v>
      </c>
      <c r="C48" s="94" t="s">
        <v>197</v>
      </c>
      <c r="D48" s="95"/>
      <c r="E48" s="96"/>
      <c r="F48" s="64" t="s">
        <v>261</v>
      </c>
      <c r="G48" s="68">
        <v>26</v>
      </c>
      <c r="H48" s="68">
        <v>1343.85</v>
      </c>
    </row>
    <row r="49" spans="1:8" s="22" customFormat="1" ht="12.75" customHeight="1">
      <c r="A49" s="51"/>
      <c r="B49" s="9" t="s">
        <v>73</v>
      </c>
      <c r="C49" s="90" t="s">
        <v>198</v>
      </c>
      <c r="D49" s="91"/>
      <c r="E49" s="92"/>
      <c r="F49" s="64" t="s">
        <v>262</v>
      </c>
      <c r="G49" s="68">
        <f>SUM(G50:G55)</f>
        <v>151802.08000000002</v>
      </c>
      <c r="H49" s="68">
        <f>SUM(H50:H55)</f>
        <v>145820.30000000002</v>
      </c>
    </row>
    <row r="50" spans="1:8" s="22" customFormat="1" ht="12.75" customHeight="1">
      <c r="A50" s="51"/>
      <c r="B50" s="93" t="s">
        <v>199</v>
      </c>
      <c r="C50" s="91"/>
      <c r="D50" s="97" t="s">
        <v>200</v>
      </c>
      <c r="E50" s="98"/>
      <c r="F50" s="64"/>
      <c r="G50" s="68" t="s">
        <v>25</v>
      </c>
      <c r="H50" s="68" t="s">
        <v>25</v>
      </c>
    </row>
    <row r="51" spans="1:8" s="22" customFormat="1" ht="12.75" customHeight="1">
      <c r="A51" s="51"/>
      <c r="B51" s="99" t="s">
        <v>201</v>
      </c>
      <c r="C51" s="81"/>
      <c r="D51" s="82" t="s">
        <v>202</v>
      </c>
      <c r="E51" s="100"/>
      <c r="F51" s="101"/>
      <c r="G51" s="68" t="s">
        <v>25</v>
      </c>
      <c r="H51" s="68" t="s">
        <v>25</v>
      </c>
    </row>
    <row r="52" spans="1:8" s="22" customFormat="1" ht="12.75" customHeight="1">
      <c r="A52" s="51"/>
      <c r="B52" s="93" t="s">
        <v>203</v>
      </c>
      <c r="C52" s="81"/>
      <c r="D52" s="82" t="s">
        <v>204</v>
      </c>
      <c r="E52" s="83"/>
      <c r="F52" s="64"/>
      <c r="G52" s="68">
        <v>0</v>
      </c>
      <c r="H52" s="68">
        <v>0</v>
      </c>
    </row>
    <row r="53" spans="1:8" s="22" customFormat="1" ht="12.75" customHeight="1">
      <c r="A53" s="51"/>
      <c r="B53" s="93" t="s">
        <v>205</v>
      </c>
      <c r="C53" s="81"/>
      <c r="D53" s="135" t="s">
        <v>206</v>
      </c>
      <c r="E53" s="136"/>
      <c r="F53" s="64"/>
      <c r="G53" s="68">
        <v>3899.26</v>
      </c>
      <c r="H53" s="68">
        <v>10694.26</v>
      </c>
    </row>
    <row r="54" spans="1:8" s="22" customFormat="1" ht="12.75" customHeight="1">
      <c r="A54" s="51"/>
      <c r="B54" s="93" t="s">
        <v>207</v>
      </c>
      <c r="C54" s="81"/>
      <c r="D54" s="82" t="s">
        <v>208</v>
      </c>
      <c r="E54" s="83"/>
      <c r="F54" s="64"/>
      <c r="G54" s="68">
        <v>147802.82</v>
      </c>
      <c r="H54" s="68">
        <v>135126.04</v>
      </c>
    </row>
    <row r="55" spans="1:8" s="22" customFormat="1" ht="12.75" customHeight="1">
      <c r="A55" s="51"/>
      <c r="B55" s="93" t="s">
        <v>209</v>
      </c>
      <c r="C55" s="81"/>
      <c r="D55" s="82" t="s">
        <v>210</v>
      </c>
      <c r="E55" s="83"/>
      <c r="F55" s="64"/>
      <c r="G55" s="68">
        <v>100</v>
      </c>
      <c r="H55" s="68">
        <v>0</v>
      </c>
    </row>
    <row r="56" spans="1:8" s="22" customFormat="1" ht="12.75" customHeight="1">
      <c r="A56" s="51"/>
      <c r="B56" s="9" t="s">
        <v>87</v>
      </c>
      <c r="C56" s="102" t="s">
        <v>211</v>
      </c>
      <c r="D56" s="102"/>
      <c r="E56" s="103"/>
      <c r="F56" s="64"/>
      <c r="G56" s="68" t="s">
        <v>25</v>
      </c>
      <c r="H56" s="68" t="s">
        <v>25</v>
      </c>
    </row>
    <row r="57" spans="1:8" s="22" customFormat="1" ht="12.75" customHeight="1">
      <c r="A57" s="51"/>
      <c r="B57" s="9" t="s">
        <v>90</v>
      </c>
      <c r="C57" s="102" t="s">
        <v>212</v>
      </c>
      <c r="D57" s="102"/>
      <c r="E57" s="103"/>
      <c r="F57" s="64" t="s">
        <v>263</v>
      </c>
      <c r="G57" s="68">
        <v>20144.66</v>
      </c>
      <c r="H57" s="68">
        <v>18186.830000000002</v>
      </c>
    </row>
    <row r="58" spans="1:8" s="22" customFormat="1" ht="12.75" customHeight="1">
      <c r="A58" s="51"/>
      <c r="B58" s="64"/>
      <c r="C58" s="78" t="s">
        <v>213</v>
      </c>
      <c r="D58" s="79"/>
      <c r="E58" s="80"/>
      <c r="F58" s="64"/>
      <c r="G58" s="68">
        <f>SUM(G20,G40,G41)</f>
        <v>731265.17999999993</v>
      </c>
      <c r="H58" s="68">
        <f>SUM(H20,H40,H41)</f>
        <v>708847.67999999993</v>
      </c>
    </row>
    <row r="59" spans="1:8" s="22" customFormat="1" ht="12.75" customHeight="1">
      <c r="A59" s="51"/>
      <c r="B59" s="58" t="s">
        <v>120</v>
      </c>
      <c r="C59" s="59" t="s">
        <v>214</v>
      </c>
      <c r="D59" s="59"/>
      <c r="E59" s="104"/>
      <c r="F59" s="64" t="s">
        <v>264</v>
      </c>
      <c r="G59" s="63">
        <f>SUM(G60:G63)</f>
        <v>567342.6</v>
      </c>
      <c r="H59" s="63">
        <f>SUM(H60:H63)</f>
        <v>553503.91999999993</v>
      </c>
    </row>
    <row r="60" spans="1:8" s="22" customFormat="1" ht="12.75" customHeight="1">
      <c r="A60" s="51"/>
      <c r="B60" s="64" t="s">
        <v>61</v>
      </c>
      <c r="C60" s="84" t="s">
        <v>64</v>
      </c>
      <c r="D60" s="84"/>
      <c r="E60" s="85"/>
      <c r="F60" s="64"/>
      <c r="G60" s="68">
        <v>0</v>
      </c>
      <c r="H60" s="68">
        <v>0</v>
      </c>
    </row>
    <row r="61" spans="1:8" s="22" customFormat="1" ht="12.75" customHeight="1">
      <c r="A61" s="51"/>
      <c r="B61" s="77" t="s">
        <v>71</v>
      </c>
      <c r="C61" s="78" t="s">
        <v>215</v>
      </c>
      <c r="D61" s="79"/>
      <c r="E61" s="80"/>
      <c r="F61" s="77"/>
      <c r="G61" s="68">
        <v>486317.41</v>
      </c>
      <c r="H61" s="68">
        <v>481112.55</v>
      </c>
    </row>
    <row r="62" spans="1:8" s="22" customFormat="1" ht="12.75" customHeight="1">
      <c r="A62" s="51"/>
      <c r="B62" s="64" t="s">
        <v>73</v>
      </c>
      <c r="C62" s="143" t="s">
        <v>216</v>
      </c>
      <c r="D62" s="144"/>
      <c r="E62" s="145"/>
      <c r="F62" s="64"/>
      <c r="G62" s="68">
        <v>61834.400000000001</v>
      </c>
      <c r="H62" s="68">
        <v>52745.54</v>
      </c>
    </row>
    <row r="63" spans="1:8" s="22" customFormat="1" ht="12.75" customHeight="1">
      <c r="A63" s="51"/>
      <c r="B63" s="64" t="s">
        <v>217</v>
      </c>
      <c r="C63" s="84" t="s">
        <v>218</v>
      </c>
      <c r="D63" s="69"/>
      <c r="E63" s="86"/>
      <c r="F63" s="64"/>
      <c r="G63" s="68">
        <v>19190.79</v>
      </c>
      <c r="H63" s="68">
        <v>19645.830000000002</v>
      </c>
    </row>
    <row r="64" spans="1:8" s="22" customFormat="1" ht="12.75" customHeight="1">
      <c r="A64" s="51"/>
      <c r="B64" s="58" t="s">
        <v>129</v>
      </c>
      <c r="C64" s="59" t="s">
        <v>219</v>
      </c>
      <c r="D64" s="60"/>
      <c r="E64" s="61"/>
      <c r="F64" s="64"/>
      <c r="G64" s="63">
        <f>SUM(G65,G69)</f>
        <v>140460.41999999998</v>
      </c>
      <c r="H64" s="63">
        <f>SUM(H65,H69)</f>
        <v>136953.07</v>
      </c>
    </row>
    <row r="65" spans="1:8" s="22" customFormat="1" ht="12.75" customHeight="1">
      <c r="A65" s="51"/>
      <c r="B65" s="64" t="s">
        <v>61</v>
      </c>
      <c r="C65" s="65" t="s">
        <v>220</v>
      </c>
      <c r="D65" s="105"/>
      <c r="E65" s="106"/>
      <c r="F65" s="64" t="s">
        <v>265</v>
      </c>
      <c r="G65" s="68">
        <f>SUM(G66:G68)</f>
        <v>47959.61</v>
      </c>
      <c r="H65" s="68">
        <f>SUM(H66:H68)</f>
        <v>47959.61</v>
      </c>
    </row>
    <row r="66" spans="1:8" s="22" customFormat="1">
      <c r="A66" s="51"/>
      <c r="B66" s="62" t="s">
        <v>157</v>
      </c>
      <c r="C66" s="107"/>
      <c r="D66" s="70" t="s">
        <v>221</v>
      </c>
      <c r="E66" s="108"/>
      <c r="F66" s="64"/>
      <c r="G66" s="68" t="s">
        <v>25</v>
      </c>
      <c r="H66" s="68" t="s">
        <v>25</v>
      </c>
    </row>
    <row r="67" spans="1:8" s="22" customFormat="1" ht="12.75" customHeight="1">
      <c r="A67" s="51"/>
      <c r="B67" s="62" t="s">
        <v>159</v>
      </c>
      <c r="C67" s="69"/>
      <c r="D67" s="70" t="s">
        <v>222</v>
      </c>
      <c r="E67" s="73"/>
      <c r="F67" s="64"/>
      <c r="G67" s="68">
        <v>47959.61</v>
      </c>
      <c r="H67" s="68">
        <v>47959.61</v>
      </c>
    </row>
    <row r="68" spans="1:8" s="22" customFormat="1" ht="12.75" customHeight="1">
      <c r="A68" s="51"/>
      <c r="B68" s="62" t="s">
        <v>223</v>
      </c>
      <c r="C68" s="69"/>
      <c r="D68" s="70" t="s">
        <v>224</v>
      </c>
      <c r="E68" s="73"/>
      <c r="F68" s="74"/>
      <c r="G68" s="68" t="s">
        <v>25</v>
      </c>
      <c r="H68" s="68" t="s">
        <v>25</v>
      </c>
    </row>
    <row r="69" spans="1:8" s="45" customFormat="1" ht="12.75" customHeight="1">
      <c r="A69" s="51"/>
      <c r="B69" s="9" t="s">
        <v>71</v>
      </c>
      <c r="C69" s="109" t="s">
        <v>225</v>
      </c>
      <c r="D69" s="110"/>
      <c r="E69" s="111"/>
      <c r="F69" s="9" t="s">
        <v>266</v>
      </c>
      <c r="G69" s="68">
        <f>SUM(G70:G75,G78:G83)</f>
        <v>92500.81</v>
      </c>
      <c r="H69" s="68">
        <f>SUM(H70:H75,H78:H83)</f>
        <v>88993.46</v>
      </c>
    </row>
    <row r="70" spans="1:8" s="22" customFormat="1" ht="12.75" customHeight="1">
      <c r="A70" s="51"/>
      <c r="B70" s="62" t="s">
        <v>168</v>
      </c>
      <c r="C70" s="69"/>
      <c r="D70" s="70" t="s">
        <v>226</v>
      </c>
      <c r="E70" s="71"/>
      <c r="F70" s="64"/>
      <c r="G70" s="68" t="s">
        <v>25</v>
      </c>
      <c r="H70" s="68" t="s">
        <v>25</v>
      </c>
    </row>
    <row r="71" spans="1:8" s="22" customFormat="1" ht="12.75" customHeight="1">
      <c r="A71" s="51"/>
      <c r="B71" s="62" t="s">
        <v>170</v>
      </c>
      <c r="C71" s="107"/>
      <c r="D71" s="70" t="s">
        <v>227</v>
      </c>
      <c r="E71" s="108"/>
      <c r="F71" s="64"/>
      <c r="G71" s="68" t="s">
        <v>25</v>
      </c>
      <c r="H71" s="68" t="s">
        <v>25</v>
      </c>
    </row>
    <row r="72" spans="1:8" s="22" customFormat="1">
      <c r="A72" s="51"/>
      <c r="B72" s="62" t="s">
        <v>172</v>
      </c>
      <c r="C72" s="107"/>
      <c r="D72" s="70" t="s">
        <v>228</v>
      </c>
      <c r="E72" s="108"/>
      <c r="F72" s="64"/>
      <c r="G72" s="68" t="s">
        <v>25</v>
      </c>
      <c r="H72" s="68" t="s">
        <v>25</v>
      </c>
    </row>
    <row r="73" spans="1:8" s="22" customFormat="1">
      <c r="A73" s="51"/>
      <c r="B73" s="112" t="s">
        <v>174</v>
      </c>
      <c r="C73" s="91"/>
      <c r="D73" s="113" t="s">
        <v>229</v>
      </c>
      <c r="E73" s="98"/>
      <c r="F73" s="64"/>
      <c r="G73" s="68" t="s">
        <v>25</v>
      </c>
      <c r="H73" s="68" t="s">
        <v>25</v>
      </c>
    </row>
    <row r="74" spans="1:8" s="22" customFormat="1">
      <c r="A74" s="51"/>
      <c r="B74" s="64" t="s">
        <v>176</v>
      </c>
      <c r="C74" s="76"/>
      <c r="D74" s="76" t="s">
        <v>230</v>
      </c>
      <c r="E74" s="71"/>
      <c r="F74" s="114"/>
      <c r="G74" s="68" t="s">
        <v>25</v>
      </c>
      <c r="H74" s="68" t="s">
        <v>25</v>
      </c>
    </row>
    <row r="75" spans="1:8" s="22" customFormat="1" ht="12.75" customHeight="1">
      <c r="A75" s="51"/>
      <c r="B75" s="115" t="s">
        <v>178</v>
      </c>
      <c r="C75" s="110"/>
      <c r="D75" s="116" t="s">
        <v>231</v>
      </c>
      <c r="E75" s="117"/>
      <c r="F75" s="64"/>
      <c r="G75" s="68">
        <f>SUM(G76,G77)</f>
        <v>0</v>
      </c>
      <c r="H75" s="68">
        <f>SUM(H76,H77)</f>
        <v>0</v>
      </c>
    </row>
    <row r="76" spans="1:8" s="22" customFormat="1" ht="12.75" customHeight="1">
      <c r="A76" s="51"/>
      <c r="B76" s="93" t="s">
        <v>232</v>
      </c>
      <c r="C76" s="81"/>
      <c r="D76" s="100"/>
      <c r="E76" s="83" t="s">
        <v>233</v>
      </c>
      <c r="F76" s="64"/>
      <c r="G76" s="68" t="s">
        <v>25</v>
      </c>
      <c r="H76" s="68" t="s">
        <v>25</v>
      </c>
    </row>
    <row r="77" spans="1:8" s="22" customFormat="1" ht="12.75" customHeight="1">
      <c r="A77" s="51"/>
      <c r="B77" s="93" t="s">
        <v>234</v>
      </c>
      <c r="C77" s="81"/>
      <c r="D77" s="100"/>
      <c r="E77" s="83" t="s">
        <v>235</v>
      </c>
      <c r="F77" s="74"/>
      <c r="G77" s="68" t="s">
        <v>25</v>
      </c>
      <c r="H77" s="68" t="s">
        <v>25</v>
      </c>
    </row>
    <row r="78" spans="1:8" s="22" customFormat="1" ht="12.75" customHeight="1">
      <c r="A78" s="51"/>
      <c r="B78" s="93" t="s">
        <v>180</v>
      </c>
      <c r="C78" s="95"/>
      <c r="D78" s="118" t="s">
        <v>236</v>
      </c>
      <c r="E78" s="49"/>
      <c r="F78" s="74"/>
      <c r="G78" s="68">
        <v>0</v>
      </c>
      <c r="H78" s="68">
        <v>0</v>
      </c>
    </row>
    <row r="79" spans="1:8" s="22" customFormat="1" ht="12.75" customHeight="1">
      <c r="A79" s="51"/>
      <c r="B79" s="93" t="s">
        <v>182</v>
      </c>
      <c r="C79" s="119"/>
      <c r="D79" s="82" t="s">
        <v>237</v>
      </c>
      <c r="E79" s="120"/>
      <c r="F79" s="64"/>
      <c r="G79" s="68" t="s">
        <v>25</v>
      </c>
      <c r="H79" s="68" t="s">
        <v>25</v>
      </c>
    </row>
    <row r="80" spans="1:8" s="22" customFormat="1" ht="12.75" customHeight="1">
      <c r="A80" s="51"/>
      <c r="B80" s="93" t="s">
        <v>184</v>
      </c>
      <c r="C80" s="69"/>
      <c r="D80" s="70" t="s">
        <v>238</v>
      </c>
      <c r="E80" s="73"/>
      <c r="F80" s="64"/>
      <c r="G80" s="68">
        <v>3323.13</v>
      </c>
      <c r="H80" s="68">
        <v>2535.16</v>
      </c>
    </row>
    <row r="81" spans="1:8" s="22" customFormat="1" ht="12.75" customHeight="1">
      <c r="A81" s="51"/>
      <c r="B81" s="93" t="s">
        <v>239</v>
      </c>
      <c r="C81" s="69"/>
      <c r="D81" s="70" t="s">
        <v>240</v>
      </c>
      <c r="E81" s="73"/>
      <c r="F81" s="64"/>
      <c r="G81" s="68">
        <v>4271.67</v>
      </c>
      <c r="H81" s="68">
        <v>0</v>
      </c>
    </row>
    <row r="82" spans="1:8" s="22" customFormat="1" ht="12.75" customHeight="1">
      <c r="A82" s="51"/>
      <c r="B82" s="62" t="s">
        <v>241</v>
      </c>
      <c r="C82" s="81"/>
      <c r="D82" s="82" t="s">
        <v>242</v>
      </c>
      <c r="E82" s="83"/>
      <c r="F82" s="64"/>
      <c r="G82" s="68">
        <v>84906.01</v>
      </c>
      <c r="H82" s="68">
        <v>86458.3</v>
      </c>
    </row>
    <row r="83" spans="1:8" s="22" customFormat="1" ht="12.75" customHeight="1">
      <c r="A83" s="51"/>
      <c r="B83" s="62" t="s">
        <v>243</v>
      </c>
      <c r="C83" s="69"/>
      <c r="D83" s="70" t="s">
        <v>244</v>
      </c>
      <c r="E83" s="73"/>
      <c r="F83" s="74"/>
      <c r="G83" s="68">
        <v>0</v>
      </c>
      <c r="H83" s="68">
        <v>0</v>
      </c>
    </row>
    <row r="84" spans="1:8" s="22" customFormat="1" ht="12.75" customHeight="1">
      <c r="A84" s="51"/>
      <c r="B84" s="58" t="s">
        <v>131</v>
      </c>
      <c r="C84" s="121" t="s">
        <v>245</v>
      </c>
      <c r="D84" s="122"/>
      <c r="E84" s="123"/>
      <c r="F84" s="74" t="s">
        <v>267</v>
      </c>
      <c r="G84" s="63">
        <f>SUM(G85,G86,G89,G90)</f>
        <v>23462.1600000002</v>
      </c>
      <c r="H84" s="63">
        <f>SUM(H85,H86,H89,H90)</f>
        <v>18390.689999999999</v>
      </c>
    </row>
    <row r="85" spans="1:8" s="22" customFormat="1" ht="12.75" customHeight="1">
      <c r="A85" s="51"/>
      <c r="B85" s="64" t="s">
        <v>61</v>
      </c>
      <c r="C85" s="84" t="s">
        <v>246</v>
      </c>
      <c r="D85" s="69"/>
      <c r="E85" s="86"/>
      <c r="F85" s="74"/>
      <c r="G85" s="68" t="s">
        <v>25</v>
      </c>
      <c r="H85" s="68" t="s">
        <v>25</v>
      </c>
    </row>
    <row r="86" spans="1:8" s="22" customFormat="1" ht="12.75" customHeight="1">
      <c r="A86" s="51"/>
      <c r="B86" s="64" t="s">
        <v>71</v>
      </c>
      <c r="C86" s="65" t="s">
        <v>247</v>
      </c>
      <c r="D86" s="105"/>
      <c r="E86" s="106"/>
      <c r="F86" s="64"/>
      <c r="G86" s="68">
        <f>SUM(G87,G88)</f>
        <v>0</v>
      </c>
      <c r="H86" s="68">
        <f>SUM(H87,H88)</f>
        <v>0</v>
      </c>
    </row>
    <row r="87" spans="1:8" s="22" customFormat="1" ht="12.75" customHeight="1">
      <c r="A87" s="51"/>
      <c r="B87" s="62" t="s">
        <v>168</v>
      </c>
      <c r="C87" s="69"/>
      <c r="D87" s="70" t="s">
        <v>248</v>
      </c>
      <c r="E87" s="73"/>
      <c r="F87" s="64"/>
      <c r="G87" s="68" t="s">
        <v>25</v>
      </c>
      <c r="H87" s="68" t="s">
        <v>25</v>
      </c>
    </row>
    <row r="88" spans="1:8" s="22" customFormat="1" ht="12.75" customHeight="1">
      <c r="A88" s="51"/>
      <c r="B88" s="62" t="s">
        <v>170</v>
      </c>
      <c r="C88" s="69"/>
      <c r="D88" s="70" t="s">
        <v>249</v>
      </c>
      <c r="E88" s="73"/>
      <c r="F88" s="64"/>
      <c r="G88" s="68" t="s">
        <v>25</v>
      </c>
      <c r="H88" s="68" t="s">
        <v>25</v>
      </c>
    </row>
    <row r="89" spans="1:8" s="22" customFormat="1" ht="12.75" customHeight="1">
      <c r="A89" s="51"/>
      <c r="B89" s="9" t="s">
        <v>73</v>
      </c>
      <c r="C89" s="100" t="s">
        <v>250</v>
      </c>
      <c r="D89" s="100"/>
      <c r="E89" s="124"/>
      <c r="F89" s="64"/>
      <c r="G89" s="68" t="s">
        <v>25</v>
      </c>
      <c r="H89" s="68" t="s">
        <v>25</v>
      </c>
    </row>
    <row r="90" spans="1:8" s="22" customFormat="1" ht="12.75" customHeight="1">
      <c r="A90" s="51"/>
      <c r="B90" s="77" t="s">
        <v>87</v>
      </c>
      <c r="C90" s="78" t="s">
        <v>251</v>
      </c>
      <c r="D90" s="79"/>
      <c r="E90" s="80"/>
      <c r="F90" s="64"/>
      <c r="G90" s="68">
        <f>SUM(G91:G92)</f>
        <v>23462.1600000002</v>
      </c>
      <c r="H90" s="68">
        <f>SUM(H91:H92)</f>
        <v>18390.689999999999</v>
      </c>
    </row>
    <row r="91" spans="1:8" s="22" customFormat="1" ht="12.75" customHeight="1">
      <c r="A91" s="51"/>
      <c r="B91" s="62" t="s">
        <v>252</v>
      </c>
      <c r="C91" s="60"/>
      <c r="D91" s="70" t="s">
        <v>253</v>
      </c>
      <c r="E91" s="125"/>
      <c r="F91" s="74"/>
      <c r="G91" s="68">
        <v>5071.4700000002003</v>
      </c>
      <c r="H91" s="68">
        <v>18390.689999999999</v>
      </c>
    </row>
    <row r="92" spans="1:8" s="22" customFormat="1" ht="12.75" customHeight="1">
      <c r="A92" s="51"/>
      <c r="B92" s="62" t="s">
        <v>254</v>
      </c>
      <c r="C92" s="60"/>
      <c r="D92" s="70" t="s">
        <v>255</v>
      </c>
      <c r="E92" s="125"/>
      <c r="F92" s="74"/>
      <c r="G92" s="68">
        <v>18390.689999999999</v>
      </c>
      <c r="H92" s="68" t="s">
        <v>25</v>
      </c>
    </row>
    <row r="93" spans="1:8" s="22" customFormat="1" ht="12.75" customHeight="1">
      <c r="A93" s="51"/>
      <c r="B93" s="58" t="s">
        <v>133</v>
      </c>
      <c r="C93" s="121" t="s">
        <v>256</v>
      </c>
      <c r="D93" s="123"/>
      <c r="E93" s="123"/>
      <c r="F93" s="74"/>
      <c r="G93" s="63"/>
      <c r="H93" s="63"/>
    </row>
    <row r="94" spans="1:8" s="22" customFormat="1" ht="25.5" customHeight="1">
      <c r="A94" s="51"/>
      <c r="B94" s="58"/>
      <c r="C94" s="134" t="s">
        <v>257</v>
      </c>
      <c r="D94" s="135"/>
      <c r="E94" s="136"/>
      <c r="F94" s="64"/>
      <c r="G94" s="126">
        <f>SUM(G59,G64,G84,G93)</f>
        <v>731265.18000000017</v>
      </c>
      <c r="H94" s="126">
        <f>SUM(H59,H64,H84,H93)</f>
        <v>708847.67999999993</v>
      </c>
    </row>
    <row r="95" spans="1:8" s="22" customFormat="1">
      <c r="A95" s="51"/>
      <c r="B95" s="127"/>
      <c r="C95" s="128"/>
      <c r="D95" s="128"/>
      <c r="E95" s="128"/>
      <c r="F95" s="128"/>
    </row>
    <row r="96" spans="1:8" s="22" customFormat="1" ht="12.75" customHeight="1">
      <c r="A96" s="51"/>
      <c r="B96" s="137" t="s">
        <v>274</v>
      </c>
      <c r="C96" s="137"/>
      <c r="D96" s="137"/>
      <c r="E96" s="137"/>
      <c r="F96" s="129"/>
      <c r="G96" s="138" t="s">
        <v>275</v>
      </c>
      <c r="H96" s="138"/>
    </row>
    <row r="97" spans="1:8" s="22" customFormat="1" ht="12.75" customHeight="1">
      <c r="A97" s="51"/>
      <c r="B97" s="139" t="s">
        <v>258</v>
      </c>
      <c r="C97" s="139"/>
      <c r="D97" s="139"/>
      <c r="E97" s="139"/>
      <c r="F97" s="22" t="s">
        <v>143</v>
      </c>
      <c r="G97" s="140" t="s">
        <v>144</v>
      </c>
      <c r="H97" s="140"/>
    </row>
    <row r="98" spans="1:8" s="22" customFormat="1">
      <c r="A98" s="51"/>
      <c r="B98" s="55"/>
      <c r="C98" s="55"/>
      <c r="D98" s="55"/>
      <c r="E98" s="55"/>
      <c r="F98" s="55"/>
      <c r="G98" s="55"/>
      <c r="H98" s="55"/>
    </row>
    <row r="99" spans="1:8" s="22" customFormat="1" ht="12.75" customHeight="1">
      <c r="A99" s="51"/>
      <c r="B99" s="141" t="s">
        <v>271</v>
      </c>
      <c r="C99" s="141"/>
      <c r="D99" s="141"/>
      <c r="E99" s="141"/>
      <c r="F99" s="130"/>
      <c r="G99" s="142" t="s">
        <v>272</v>
      </c>
      <c r="H99" s="142"/>
    </row>
    <row r="100" spans="1:8" s="22" customFormat="1" ht="12.75" customHeight="1">
      <c r="A100" s="51"/>
      <c r="B100" s="132" t="s">
        <v>259</v>
      </c>
      <c r="C100" s="132"/>
      <c r="D100" s="132"/>
      <c r="E100" s="132"/>
      <c r="F100" s="45" t="s">
        <v>143</v>
      </c>
      <c r="G100" s="133" t="s">
        <v>144</v>
      </c>
      <c r="H100" s="133"/>
    </row>
    <row r="101" spans="1:8" s="22" customFormat="1">
      <c r="A101" s="51"/>
    </row>
    <row r="102" spans="1:8" s="22" customFormat="1">
      <c r="A102" s="51"/>
    </row>
    <row r="103" spans="1:8" s="22" customFormat="1">
      <c r="A103" s="51"/>
    </row>
    <row r="104" spans="1:8" s="22" customFormat="1">
      <c r="A104" s="51"/>
    </row>
    <row r="105" spans="1:8" s="22" customFormat="1">
      <c r="A105" s="51"/>
    </row>
    <row r="106" spans="1:8" s="22" customFormat="1">
      <c r="A106" s="51"/>
    </row>
    <row r="107" spans="1:8" s="22" customFormat="1">
      <c r="A107" s="51"/>
    </row>
    <row r="108" spans="1:8" s="22" customFormat="1">
      <c r="A108" s="51"/>
    </row>
    <row r="109" spans="1:8" s="22" customFormat="1">
      <c r="A109" s="51"/>
    </row>
    <row r="110" spans="1:8" s="22" customFormat="1">
      <c r="A110" s="51"/>
    </row>
    <row r="111" spans="1:8" s="22" customFormat="1">
      <c r="A111" s="51"/>
    </row>
    <row r="112" spans="1:8" s="22" customFormat="1">
      <c r="A112" s="51"/>
    </row>
    <row r="113" spans="1:1" s="22" customFormat="1">
      <c r="A113" s="51"/>
    </row>
    <row r="114" spans="1:1" s="22" customFormat="1">
      <c r="A114" s="51"/>
    </row>
    <row r="115" spans="1:1" s="22" customFormat="1">
      <c r="A115" s="51"/>
    </row>
    <row r="116" spans="1:1" s="22" customFormat="1">
      <c r="A116" s="51"/>
    </row>
    <row r="117" spans="1:1" s="22" customFormat="1">
      <c r="A117" s="51"/>
    </row>
    <row r="118" spans="1:1" s="22" customFormat="1">
      <c r="A118" s="51"/>
    </row>
    <row r="119" spans="1:1" s="22" customFormat="1">
      <c r="A119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ageMargins left="0" right="0" top="0.15748031496062992" bottom="0.35433070866141736" header="0" footer="0"/>
  <pageSetup paperSize="9" scale="90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4"/>
  <sheetViews>
    <sheetView tabSelected="1" topLeftCell="A4" workbookViewId="0">
      <selection activeCell="B17" sqref="B17:J17"/>
    </sheetView>
  </sheetViews>
  <sheetFormatPr defaultRowHeight="12.75"/>
  <cols>
    <col min="1" max="1" width="3.140625" style="24" customWidth="1"/>
    <col min="2" max="2" width="8" style="24" customWidth="1"/>
    <col min="3" max="3" width="1.5703125" style="24" hidden="1" customWidth="1"/>
    <col min="4" max="4" width="30.140625" style="24" customWidth="1"/>
    <col min="5" max="5" width="18.28515625" style="24" customWidth="1"/>
    <col min="6" max="6" width="9.140625" style="24" hidden="1" customWidth="1"/>
    <col min="7" max="7" width="11.7109375" style="24" customWidth="1"/>
    <col min="8" max="8" width="13.140625" style="24" customWidth="1"/>
    <col min="9" max="9" width="14.7109375" style="24" customWidth="1"/>
    <col min="10" max="10" width="15.85546875" style="24" customWidth="1"/>
    <col min="11" max="16384" width="9.140625" style="24"/>
  </cols>
  <sheetData>
    <row r="1" spans="2:10" ht="30" customHeight="1">
      <c r="B1" s="194" t="s">
        <v>0</v>
      </c>
      <c r="C1" s="194"/>
      <c r="D1" s="194"/>
      <c r="E1" s="194"/>
      <c r="F1" s="194"/>
      <c r="G1" s="194"/>
      <c r="H1" s="194"/>
      <c r="I1" s="194"/>
      <c r="J1" s="194"/>
    </row>
    <row r="2" spans="2:10" ht="15.75" customHeight="1">
      <c r="E2" s="25"/>
      <c r="H2" s="1" t="s">
        <v>43</v>
      </c>
      <c r="I2" s="26"/>
      <c r="J2" s="26"/>
    </row>
    <row r="3" spans="2:10" ht="15.75" customHeight="1">
      <c r="H3" s="1" t="s">
        <v>44</v>
      </c>
      <c r="I3" s="26"/>
      <c r="J3" s="26"/>
    </row>
    <row r="4" spans="2:10" ht="4.5" customHeight="1"/>
    <row r="5" spans="2:10" ht="15.75" customHeight="1">
      <c r="B5" s="195" t="s">
        <v>45</v>
      </c>
      <c r="C5" s="195"/>
      <c r="D5" s="195"/>
      <c r="E5" s="195"/>
      <c r="F5" s="195"/>
      <c r="G5" s="195"/>
      <c r="H5" s="195"/>
      <c r="I5" s="195"/>
      <c r="J5" s="195"/>
    </row>
    <row r="6" spans="2:10" ht="15.75" customHeight="1">
      <c r="B6" s="196" t="s">
        <v>46</v>
      </c>
      <c r="C6" s="196"/>
      <c r="D6" s="196"/>
      <c r="E6" s="196"/>
      <c r="F6" s="196"/>
      <c r="G6" s="196"/>
      <c r="H6" s="196"/>
      <c r="I6" s="196"/>
      <c r="J6" s="196"/>
    </row>
    <row r="7" spans="2:10" ht="15.75" customHeight="1">
      <c r="B7" s="197" t="s">
        <v>47</v>
      </c>
      <c r="C7" s="197"/>
      <c r="D7" s="197"/>
      <c r="E7" s="197"/>
      <c r="F7" s="197"/>
      <c r="G7" s="197"/>
      <c r="H7" s="197"/>
      <c r="I7" s="197"/>
      <c r="J7" s="197"/>
    </row>
    <row r="8" spans="2:10" ht="15" customHeight="1">
      <c r="B8" s="184" t="s">
        <v>48</v>
      </c>
      <c r="C8" s="184"/>
      <c r="D8" s="184"/>
      <c r="E8" s="184"/>
      <c r="F8" s="184"/>
      <c r="G8" s="184"/>
      <c r="H8" s="184"/>
      <c r="I8" s="184"/>
      <c r="J8" s="184"/>
    </row>
    <row r="9" spans="2:10" ht="15" customHeight="1">
      <c r="B9" s="193" t="s">
        <v>49</v>
      </c>
      <c r="C9" s="193"/>
      <c r="D9" s="193"/>
      <c r="E9" s="193"/>
      <c r="F9" s="193"/>
      <c r="G9" s="193"/>
      <c r="H9" s="193"/>
      <c r="I9" s="193"/>
      <c r="J9" s="193"/>
    </row>
    <row r="10" spans="2:10" ht="15" customHeight="1">
      <c r="B10" s="184" t="s">
        <v>50</v>
      </c>
      <c r="C10" s="184"/>
      <c r="D10" s="184"/>
      <c r="E10" s="184"/>
      <c r="F10" s="184"/>
      <c r="G10" s="184"/>
      <c r="H10" s="184"/>
      <c r="I10" s="184"/>
      <c r="J10" s="184"/>
    </row>
    <row r="11" spans="2:10" ht="15" customHeight="1">
      <c r="B11" s="185" t="s">
        <v>51</v>
      </c>
      <c r="C11" s="185"/>
      <c r="D11" s="185"/>
      <c r="E11" s="185"/>
      <c r="F11" s="185"/>
      <c r="G11" s="185"/>
      <c r="H11" s="185"/>
      <c r="I11" s="185"/>
      <c r="J11" s="185"/>
    </row>
    <row r="12" spans="2:10" ht="12" customHeight="1">
      <c r="B12" s="186"/>
      <c r="C12" s="186"/>
      <c r="D12" s="186"/>
      <c r="E12" s="186"/>
      <c r="F12" s="186"/>
      <c r="G12" s="186"/>
      <c r="H12" s="186"/>
      <c r="I12" s="186"/>
      <c r="J12" s="186"/>
    </row>
    <row r="13" spans="2:10" ht="15" customHeight="1">
      <c r="B13" s="187" t="s">
        <v>52</v>
      </c>
      <c r="C13" s="187"/>
      <c r="D13" s="187"/>
      <c r="E13" s="187"/>
      <c r="F13" s="187"/>
      <c r="G13" s="187"/>
      <c r="H13" s="187"/>
      <c r="I13" s="187"/>
      <c r="J13" s="187"/>
    </row>
    <row r="14" spans="2:10" ht="9.75" customHeight="1">
      <c r="B14" s="185"/>
      <c r="C14" s="185"/>
      <c r="D14" s="185"/>
      <c r="E14" s="185"/>
      <c r="F14" s="185"/>
      <c r="G14" s="185"/>
      <c r="H14" s="185"/>
      <c r="I14" s="185"/>
      <c r="J14" s="185"/>
    </row>
    <row r="15" spans="2:10" ht="15" customHeight="1">
      <c r="B15" s="187" t="s">
        <v>53</v>
      </c>
      <c r="C15" s="187"/>
      <c r="D15" s="187"/>
      <c r="E15" s="187"/>
      <c r="F15" s="187"/>
      <c r="G15" s="187"/>
      <c r="H15" s="187"/>
      <c r="I15" s="187"/>
      <c r="J15" s="187"/>
    </row>
    <row r="16" spans="2:10" ht="9.75" customHeight="1">
      <c r="B16" s="27"/>
      <c r="C16" s="28"/>
      <c r="D16" s="28"/>
      <c r="E16" s="28"/>
      <c r="F16" s="28"/>
      <c r="G16" s="28"/>
      <c r="H16" s="28"/>
      <c r="I16" s="28"/>
      <c r="J16" s="28"/>
    </row>
    <row r="17" spans="2:10" ht="15" customHeight="1">
      <c r="B17" s="188" t="s">
        <v>276</v>
      </c>
      <c r="C17" s="188"/>
      <c r="D17" s="188"/>
      <c r="E17" s="188"/>
      <c r="F17" s="188"/>
      <c r="G17" s="188"/>
      <c r="H17" s="188"/>
      <c r="I17" s="188"/>
      <c r="J17" s="188"/>
    </row>
    <row r="18" spans="2:10" ht="15" customHeight="1">
      <c r="B18" s="185" t="s">
        <v>54</v>
      </c>
      <c r="C18" s="185"/>
      <c r="D18" s="185"/>
      <c r="E18" s="185"/>
      <c r="F18" s="185"/>
      <c r="G18" s="185"/>
      <c r="H18" s="185"/>
      <c r="I18" s="185"/>
      <c r="J18" s="185"/>
    </row>
    <row r="19" spans="2:10" s="28" customFormat="1" ht="15" customHeight="1">
      <c r="B19" s="189" t="s">
        <v>270</v>
      </c>
      <c r="C19" s="189"/>
      <c r="D19" s="189"/>
      <c r="E19" s="189"/>
      <c r="F19" s="189"/>
      <c r="G19" s="189"/>
      <c r="H19" s="189"/>
      <c r="I19" s="189"/>
      <c r="J19" s="189"/>
    </row>
    <row r="20" spans="2:10" s="30" customFormat="1" ht="50.1" customHeight="1">
      <c r="B20" s="190" t="s">
        <v>6</v>
      </c>
      <c r="C20" s="191"/>
      <c r="D20" s="190" t="s">
        <v>55</v>
      </c>
      <c r="E20" s="192"/>
      <c r="F20" s="192"/>
      <c r="G20" s="191"/>
      <c r="H20" s="29" t="s">
        <v>56</v>
      </c>
      <c r="I20" s="29" t="s">
        <v>57</v>
      </c>
      <c r="J20" s="29" t="s">
        <v>58</v>
      </c>
    </row>
    <row r="21" spans="2:10" ht="15.75" customHeight="1">
      <c r="B21" s="31" t="s">
        <v>59</v>
      </c>
      <c r="C21" s="32" t="s">
        <v>60</v>
      </c>
      <c r="D21" s="175" t="s">
        <v>60</v>
      </c>
      <c r="E21" s="176"/>
      <c r="F21" s="176"/>
      <c r="G21" s="177"/>
      <c r="H21" s="33"/>
      <c r="I21" s="34">
        <f>SUM(I22,I27,I28)</f>
        <v>1088949.47</v>
      </c>
      <c r="J21" s="34">
        <f>SUM(J22,J27,J28)</f>
        <v>909687.77999999991</v>
      </c>
    </row>
    <row r="22" spans="2:10" ht="15.75" customHeight="1">
      <c r="B22" s="35" t="s">
        <v>61</v>
      </c>
      <c r="C22" s="36" t="s">
        <v>62</v>
      </c>
      <c r="D22" s="181" t="s">
        <v>62</v>
      </c>
      <c r="E22" s="182"/>
      <c r="F22" s="182"/>
      <c r="G22" s="183"/>
      <c r="H22" s="37"/>
      <c r="I22" s="38">
        <f>SUM(I23:I26)</f>
        <v>1036379.47</v>
      </c>
      <c r="J22" s="38">
        <f>SUM(J23:J26)</f>
        <v>872315.27999999991</v>
      </c>
    </row>
    <row r="23" spans="2:10" ht="15.75" customHeight="1">
      <c r="B23" s="35" t="s">
        <v>63</v>
      </c>
      <c r="C23" s="36" t="s">
        <v>64</v>
      </c>
      <c r="D23" s="181" t="s">
        <v>64</v>
      </c>
      <c r="E23" s="182"/>
      <c r="F23" s="182"/>
      <c r="G23" s="183"/>
      <c r="H23" s="37"/>
      <c r="I23" s="39">
        <v>52800</v>
      </c>
      <c r="J23" s="39">
        <v>48750.85</v>
      </c>
    </row>
    <row r="24" spans="2:10" ht="15.75" customHeight="1">
      <c r="B24" s="35" t="s">
        <v>65</v>
      </c>
      <c r="C24" s="40" t="s">
        <v>66</v>
      </c>
      <c r="D24" s="178" t="s">
        <v>66</v>
      </c>
      <c r="E24" s="179"/>
      <c r="F24" s="179"/>
      <c r="G24" s="180"/>
      <c r="H24" s="37"/>
      <c r="I24" s="39">
        <v>978502.99</v>
      </c>
      <c r="J24" s="39">
        <v>820278.22</v>
      </c>
    </row>
    <row r="25" spans="2:10" ht="15.75" customHeight="1">
      <c r="B25" s="35" t="s">
        <v>67</v>
      </c>
      <c r="C25" s="36" t="s">
        <v>68</v>
      </c>
      <c r="D25" s="178" t="s">
        <v>68</v>
      </c>
      <c r="E25" s="179"/>
      <c r="F25" s="179"/>
      <c r="G25" s="180"/>
      <c r="H25" s="37"/>
      <c r="I25" s="39">
        <v>1381.44</v>
      </c>
      <c r="J25" s="39">
        <v>1351.23</v>
      </c>
    </row>
    <row r="26" spans="2:10" ht="15.75" customHeight="1">
      <c r="B26" s="35" t="s">
        <v>69</v>
      </c>
      <c r="C26" s="40" t="s">
        <v>70</v>
      </c>
      <c r="D26" s="178" t="s">
        <v>70</v>
      </c>
      <c r="E26" s="179"/>
      <c r="F26" s="179"/>
      <c r="G26" s="180"/>
      <c r="H26" s="37"/>
      <c r="I26" s="39">
        <v>3695.04</v>
      </c>
      <c r="J26" s="39">
        <v>1934.98</v>
      </c>
    </row>
    <row r="27" spans="2:10" ht="15.75" customHeight="1">
      <c r="B27" s="35" t="s">
        <v>71</v>
      </c>
      <c r="C27" s="36" t="s">
        <v>72</v>
      </c>
      <c r="D27" s="178" t="s">
        <v>72</v>
      </c>
      <c r="E27" s="179"/>
      <c r="F27" s="179"/>
      <c r="G27" s="180"/>
      <c r="H27" s="37"/>
      <c r="I27" s="38"/>
      <c r="J27" s="41"/>
    </row>
    <row r="28" spans="2:10" ht="15.75" customHeight="1">
      <c r="B28" s="35" t="s">
        <v>73</v>
      </c>
      <c r="C28" s="36" t="s">
        <v>74</v>
      </c>
      <c r="D28" s="178" t="s">
        <v>74</v>
      </c>
      <c r="E28" s="179"/>
      <c r="F28" s="179"/>
      <c r="G28" s="180"/>
      <c r="H28" s="37" t="s">
        <v>268</v>
      </c>
      <c r="I28" s="38">
        <f>SUM(I29)+SUM(I30)</f>
        <v>52570</v>
      </c>
      <c r="J28" s="38">
        <f>SUM(J29)+SUM(J30)</f>
        <v>37372.5</v>
      </c>
    </row>
    <row r="29" spans="2:10" ht="15.75" customHeight="1">
      <c r="B29" s="35" t="s">
        <v>75</v>
      </c>
      <c r="C29" s="40" t="s">
        <v>76</v>
      </c>
      <c r="D29" s="178" t="s">
        <v>76</v>
      </c>
      <c r="E29" s="179"/>
      <c r="F29" s="179"/>
      <c r="G29" s="180"/>
      <c r="H29" s="37"/>
      <c r="I29" s="39">
        <v>52570</v>
      </c>
      <c r="J29" s="39">
        <v>37372.5</v>
      </c>
    </row>
    <row r="30" spans="2:10" ht="15.75" customHeight="1">
      <c r="B30" s="35" t="s">
        <v>77</v>
      </c>
      <c r="C30" s="40" t="s">
        <v>78</v>
      </c>
      <c r="D30" s="178" t="s">
        <v>78</v>
      </c>
      <c r="E30" s="179"/>
      <c r="F30" s="179"/>
      <c r="G30" s="180"/>
      <c r="H30" s="37"/>
      <c r="I30" s="39" t="s">
        <v>25</v>
      </c>
      <c r="J30" s="39" t="s">
        <v>25</v>
      </c>
    </row>
    <row r="31" spans="2:10" ht="15.75" customHeight="1">
      <c r="B31" s="31" t="s">
        <v>79</v>
      </c>
      <c r="C31" s="32" t="s">
        <v>80</v>
      </c>
      <c r="D31" s="175" t="s">
        <v>80</v>
      </c>
      <c r="E31" s="176"/>
      <c r="F31" s="176"/>
      <c r="G31" s="177"/>
      <c r="H31" s="131" t="s">
        <v>269</v>
      </c>
      <c r="I31" s="34">
        <f>SUM(I32:I45)</f>
        <v>1083878</v>
      </c>
      <c r="J31" s="34">
        <f>SUM(J32:J45)</f>
        <v>907195.3</v>
      </c>
    </row>
    <row r="32" spans="2:10" ht="15.75" customHeight="1">
      <c r="B32" s="35" t="s">
        <v>61</v>
      </c>
      <c r="C32" s="36" t="s">
        <v>81</v>
      </c>
      <c r="D32" s="178" t="s">
        <v>82</v>
      </c>
      <c r="E32" s="179"/>
      <c r="F32" s="179"/>
      <c r="G32" s="180"/>
      <c r="H32" s="37"/>
      <c r="I32" s="39">
        <v>1023009.85</v>
      </c>
      <c r="J32" s="39">
        <v>855406.84</v>
      </c>
    </row>
    <row r="33" spans="2:10" ht="15.75" customHeight="1">
      <c r="B33" s="35" t="s">
        <v>71</v>
      </c>
      <c r="C33" s="36" t="s">
        <v>83</v>
      </c>
      <c r="D33" s="178" t="s">
        <v>84</v>
      </c>
      <c r="E33" s="179"/>
      <c r="F33" s="179"/>
      <c r="G33" s="180"/>
      <c r="H33" s="37"/>
      <c r="I33" s="39">
        <v>8944.49</v>
      </c>
      <c r="J33" s="39">
        <v>8569.66</v>
      </c>
    </row>
    <row r="34" spans="2:10" ht="15.75" customHeight="1">
      <c r="B34" s="35" t="s">
        <v>73</v>
      </c>
      <c r="C34" s="36" t="s">
        <v>85</v>
      </c>
      <c r="D34" s="178" t="s">
        <v>86</v>
      </c>
      <c r="E34" s="179"/>
      <c r="F34" s="179"/>
      <c r="G34" s="180"/>
      <c r="H34" s="37"/>
      <c r="I34" s="39">
        <v>23851.49</v>
      </c>
      <c r="J34" s="39">
        <v>14536.49</v>
      </c>
    </row>
    <row r="35" spans="2:10" ht="15.75" customHeight="1">
      <c r="B35" s="35" t="s">
        <v>87</v>
      </c>
      <c r="C35" s="36" t="s">
        <v>88</v>
      </c>
      <c r="D35" s="181" t="s">
        <v>89</v>
      </c>
      <c r="E35" s="182"/>
      <c r="F35" s="182"/>
      <c r="G35" s="183"/>
      <c r="H35" s="37"/>
      <c r="I35" s="39">
        <v>603.04999999999995</v>
      </c>
      <c r="J35" s="39">
        <v>772.42</v>
      </c>
    </row>
    <row r="36" spans="2:10" ht="15.75" customHeight="1">
      <c r="B36" s="35" t="s">
        <v>90</v>
      </c>
      <c r="C36" s="36" t="s">
        <v>91</v>
      </c>
      <c r="D36" s="181" t="s">
        <v>92</v>
      </c>
      <c r="E36" s="182"/>
      <c r="F36" s="182"/>
      <c r="G36" s="183"/>
      <c r="H36" s="37"/>
      <c r="I36" s="39">
        <v>0</v>
      </c>
      <c r="J36" s="39">
        <v>5287.9</v>
      </c>
    </row>
    <row r="37" spans="2:10" ht="15.75" customHeight="1">
      <c r="B37" s="35" t="s">
        <v>93</v>
      </c>
      <c r="C37" s="36" t="s">
        <v>94</v>
      </c>
      <c r="D37" s="181" t="s">
        <v>95</v>
      </c>
      <c r="E37" s="182"/>
      <c r="F37" s="182"/>
      <c r="G37" s="183"/>
      <c r="H37" s="37"/>
      <c r="I37" s="39">
        <v>1457.66</v>
      </c>
      <c r="J37" s="39">
        <v>1239.74</v>
      </c>
    </row>
    <row r="38" spans="2:10" ht="15.75" customHeight="1">
      <c r="B38" s="35" t="s">
        <v>96</v>
      </c>
      <c r="C38" s="36" t="s">
        <v>97</v>
      </c>
      <c r="D38" s="181" t="s">
        <v>98</v>
      </c>
      <c r="E38" s="182"/>
      <c r="F38" s="182"/>
      <c r="G38" s="183"/>
      <c r="H38" s="37"/>
      <c r="I38" s="39">
        <v>0</v>
      </c>
      <c r="J38" s="39">
        <v>9082.65</v>
      </c>
    </row>
    <row r="39" spans="2:10" ht="15.75" customHeight="1">
      <c r="B39" s="35" t="s">
        <v>99</v>
      </c>
      <c r="C39" s="36" t="s">
        <v>100</v>
      </c>
      <c r="D39" s="178" t="s">
        <v>100</v>
      </c>
      <c r="E39" s="179"/>
      <c r="F39" s="179"/>
      <c r="G39" s="180"/>
      <c r="H39" s="37"/>
      <c r="I39" s="39" t="s">
        <v>25</v>
      </c>
      <c r="J39" s="39" t="s">
        <v>25</v>
      </c>
    </row>
    <row r="40" spans="2:10" ht="15.75" customHeight="1">
      <c r="B40" s="35" t="s">
        <v>101</v>
      </c>
      <c r="C40" s="36" t="s">
        <v>102</v>
      </c>
      <c r="D40" s="181" t="s">
        <v>102</v>
      </c>
      <c r="E40" s="182"/>
      <c r="F40" s="182"/>
      <c r="G40" s="183"/>
      <c r="H40" s="37"/>
      <c r="I40" s="39">
        <v>6074.98</v>
      </c>
      <c r="J40" s="39">
        <v>2670.96</v>
      </c>
    </row>
    <row r="41" spans="2:10" ht="15.75" customHeight="1">
      <c r="B41" s="35" t="s">
        <v>103</v>
      </c>
      <c r="C41" s="36" t="s">
        <v>104</v>
      </c>
      <c r="D41" s="178" t="s">
        <v>105</v>
      </c>
      <c r="E41" s="179"/>
      <c r="F41" s="179"/>
      <c r="G41" s="180"/>
      <c r="H41" s="37"/>
      <c r="I41" s="39">
        <v>500</v>
      </c>
      <c r="J41" s="39">
        <v>500</v>
      </c>
    </row>
    <row r="42" spans="2:10" ht="15.75" customHeight="1">
      <c r="B42" s="35" t="s">
        <v>106</v>
      </c>
      <c r="C42" s="36" t="s">
        <v>107</v>
      </c>
      <c r="D42" s="178" t="s">
        <v>108</v>
      </c>
      <c r="E42" s="179"/>
      <c r="F42" s="179"/>
      <c r="G42" s="180"/>
      <c r="H42" s="37"/>
      <c r="I42" s="39">
        <v>0</v>
      </c>
      <c r="J42" s="39">
        <v>800</v>
      </c>
    </row>
    <row r="43" spans="2:10" ht="15.75" customHeight="1">
      <c r="B43" s="35" t="s">
        <v>109</v>
      </c>
      <c r="C43" s="36" t="s">
        <v>110</v>
      </c>
      <c r="D43" s="178" t="s">
        <v>111</v>
      </c>
      <c r="E43" s="179"/>
      <c r="F43" s="179"/>
      <c r="G43" s="180"/>
      <c r="H43" s="37"/>
      <c r="I43" s="39" t="s">
        <v>25</v>
      </c>
      <c r="J43" s="39" t="s">
        <v>25</v>
      </c>
    </row>
    <row r="44" spans="2:10" ht="15.75" customHeight="1">
      <c r="B44" s="35" t="s">
        <v>112</v>
      </c>
      <c r="C44" s="36" t="s">
        <v>113</v>
      </c>
      <c r="D44" s="178" t="s">
        <v>114</v>
      </c>
      <c r="E44" s="179"/>
      <c r="F44" s="179"/>
      <c r="G44" s="180"/>
      <c r="H44" s="37"/>
      <c r="I44" s="39">
        <v>19436.48</v>
      </c>
      <c r="J44" s="39">
        <v>8328.64</v>
      </c>
    </row>
    <row r="45" spans="2:10" ht="15.75" customHeight="1">
      <c r="B45" s="35" t="s">
        <v>115</v>
      </c>
      <c r="C45" s="36" t="s">
        <v>116</v>
      </c>
      <c r="D45" s="161" t="s">
        <v>117</v>
      </c>
      <c r="E45" s="162"/>
      <c r="F45" s="162"/>
      <c r="G45" s="163"/>
      <c r="H45" s="37"/>
      <c r="I45" s="39" t="s">
        <v>25</v>
      </c>
      <c r="J45" s="39" t="s">
        <v>25</v>
      </c>
    </row>
    <row r="46" spans="2:10" ht="15.75" customHeight="1">
      <c r="B46" s="32" t="s">
        <v>118</v>
      </c>
      <c r="C46" s="42" t="s">
        <v>119</v>
      </c>
      <c r="D46" s="166" t="s">
        <v>119</v>
      </c>
      <c r="E46" s="167"/>
      <c r="F46" s="167"/>
      <c r="G46" s="168"/>
      <c r="H46" s="33"/>
      <c r="I46" s="34">
        <f>I21-I31</f>
        <v>5071.4699999999721</v>
      </c>
      <c r="J46" s="34">
        <f>J21-J31</f>
        <v>2492.479999999865</v>
      </c>
    </row>
    <row r="47" spans="2:10" ht="15.75" customHeight="1">
      <c r="B47" s="32" t="s">
        <v>120</v>
      </c>
      <c r="C47" s="32" t="s">
        <v>121</v>
      </c>
      <c r="D47" s="169" t="s">
        <v>121</v>
      </c>
      <c r="E47" s="170"/>
      <c r="F47" s="170"/>
      <c r="G47" s="171"/>
      <c r="H47" s="43"/>
      <c r="I47" s="34">
        <f>IF(TYPE(I48)=1,I48,0)+IF(TYPE(I49)=1,I49,0)-IF(TYPE(I50)=1,I50,0)</f>
        <v>0</v>
      </c>
      <c r="J47" s="34">
        <f>IF(TYPE(J48)=1,J48,0)+IF(TYPE(J49)=1,J49,0)-IF(TYPE(J50)=1,J50,0)</f>
        <v>0</v>
      </c>
    </row>
    <row r="48" spans="2:10" ht="15.75" customHeight="1">
      <c r="B48" s="40" t="s">
        <v>122</v>
      </c>
      <c r="C48" s="36" t="s">
        <v>123</v>
      </c>
      <c r="D48" s="161" t="s">
        <v>124</v>
      </c>
      <c r="E48" s="162"/>
      <c r="F48" s="162"/>
      <c r="G48" s="163"/>
      <c r="H48" s="44"/>
      <c r="I48" s="38" t="s">
        <v>25</v>
      </c>
      <c r="J48" s="39" t="s">
        <v>25</v>
      </c>
    </row>
    <row r="49" spans="2:10" ht="15.75" customHeight="1">
      <c r="B49" s="40" t="s">
        <v>71</v>
      </c>
      <c r="C49" s="36" t="s">
        <v>125</v>
      </c>
      <c r="D49" s="161" t="s">
        <v>125</v>
      </c>
      <c r="E49" s="162"/>
      <c r="F49" s="162"/>
      <c r="G49" s="163"/>
      <c r="H49" s="44"/>
      <c r="I49" s="39" t="s">
        <v>25</v>
      </c>
      <c r="J49" s="39" t="s">
        <v>25</v>
      </c>
    </row>
    <row r="50" spans="2:10" ht="15.75" customHeight="1">
      <c r="B50" s="40" t="s">
        <v>126</v>
      </c>
      <c r="C50" s="36" t="s">
        <v>127</v>
      </c>
      <c r="D50" s="161" t="s">
        <v>128</v>
      </c>
      <c r="E50" s="162"/>
      <c r="F50" s="162"/>
      <c r="G50" s="163"/>
      <c r="H50" s="44"/>
      <c r="I50" s="39" t="s">
        <v>25</v>
      </c>
      <c r="J50" s="39" t="s">
        <v>25</v>
      </c>
    </row>
    <row r="51" spans="2:10" ht="15.75" customHeight="1">
      <c r="B51" s="32" t="s">
        <v>129</v>
      </c>
      <c r="C51" s="42" t="s">
        <v>130</v>
      </c>
      <c r="D51" s="166" t="s">
        <v>130</v>
      </c>
      <c r="E51" s="167"/>
      <c r="F51" s="167"/>
      <c r="G51" s="168"/>
      <c r="H51" s="43"/>
      <c r="I51" s="39" t="s">
        <v>25</v>
      </c>
      <c r="J51" s="39" t="s">
        <v>25</v>
      </c>
    </row>
    <row r="52" spans="2:10" ht="30" customHeight="1">
      <c r="B52" s="32" t="s">
        <v>131</v>
      </c>
      <c r="C52" s="42" t="s">
        <v>132</v>
      </c>
      <c r="D52" s="172" t="s">
        <v>132</v>
      </c>
      <c r="E52" s="173"/>
      <c r="F52" s="173"/>
      <c r="G52" s="174"/>
      <c r="H52" s="43"/>
      <c r="I52" s="39" t="s">
        <v>25</v>
      </c>
      <c r="J52" s="39" t="s">
        <v>25</v>
      </c>
    </row>
    <row r="53" spans="2:10" ht="15.75" customHeight="1">
      <c r="B53" s="32" t="s">
        <v>133</v>
      </c>
      <c r="C53" s="42" t="s">
        <v>134</v>
      </c>
      <c r="D53" s="166" t="s">
        <v>134</v>
      </c>
      <c r="E53" s="167"/>
      <c r="F53" s="167"/>
      <c r="G53" s="168"/>
      <c r="H53" s="43"/>
      <c r="I53" s="39" t="s">
        <v>25</v>
      </c>
      <c r="J53" s="39" t="s">
        <v>25</v>
      </c>
    </row>
    <row r="54" spans="2:10" ht="30" customHeight="1">
      <c r="B54" s="32" t="s">
        <v>135</v>
      </c>
      <c r="C54" s="32" t="s">
        <v>136</v>
      </c>
      <c r="D54" s="175" t="s">
        <v>136</v>
      </c>
      <c r="E54" s="176"/>
      <c r="F54" s="176"/>
      <c r="G54" s="177"/>
      <c r="H54" s="43"/>
      <c r="I54" s="34">
        <f>SUM(I46,I47,I51,I52,I53)</f>
        <v>5071.4699999999721</v>
      </c>
      <c r="J54" s="34">
        <f>SUM(J46,J47,J51,J52,J53)</f>
        <v>2492.479999999865</v>
      </c>
    </row>
    <row r="55" spans="2:10" ht="15.75" customHeight="1">
      <c r="B55" s="32" t="s">
        <v>61</v>
      </c>
      <c r="C55" s="32" t="s">
        <v>137</v>
      </c>
      <c r="D55" s="169" t="s">
        <v>137</v>
      </c>
      <c r="E55" s="170"/>
      <c r="F55" s="170"/>
      <c r="G55" s="171"/>
      <c r="H55" s="43"/>
      <c r="I55" s="39" t="s">
        <v>25</v>
      </c>
      <c r="J55" s="39" t="s">
        <v>25</v>
      </c>
    </row>
    <row r="56" spans="2:10" ht="15.75" customHeight="1">
      <c r="B56" s="32" t="s">
        <v>138</v>
      </c>
      <c r="C56" s="42" t="s">
        <v>139</v>
      </c>
      <c r="D56" s="166" t="s">
        <v>139</v>
      </c>
      <c r="E56" s="167"/>
      <c r="F56" s="167"/>
      <c r="G56" s="168"/>
      <c r="H56" s="43"/>
      <c r="I56" s="34">
        <f>SUM(I54,I55)</f>
        <v>5071.4699999999721</v>
      </c>
      <c r="J56" s="34">
        <f>SUM(J54,J55)</f>
        <v>2492.479999999865</v>
      </c>
    </row>
    <row r="57" spans="2:10" ht="15.75" customHeight="1">
      <c r="B57" s="40" t="s">
        <v>61</v>
      </c>
      <c r="C57" s="36" t="s">
        <v>140</v>
      </c>
      <c r="D57" s="161" t="s">
        <v>140</v>
      </c>
      <c r="E57" s="162"/>
      <c r="F57" s="162"/>
      <c r="G57" s="163"/>
      <c r="H57" s="44"/>
      <c r="I57" s="38"/>
      <c r="J57" s="38"/>
    </row>
    <row r="58" spans="2:10" ht="15.75" customHeight="1">
      <c r="B58" s="40" t="s">
        <v>71</v>
      </c>
      <c r="C58" s="36" t="s">
        <v>141</v>
      </c>
      <c r="D58" s="161" t="s">
        <v>141</v>
      </c>
      <c r="E58" s="162"/>
      <c r="F58" s="162"/>
      <c r="G58" s="163"/>
      <c r="H58" s="44"/>
      <c r="I58" s="38"/>
      <c r="J58" s="38"/>
    </row>
    <row r="59" spans="2:10">
      <c r="B59" s="45"/>
      <c r="C59" s="45"/>
      <c r="D59" s="45"/>
      <c r="E59" s="45"/>
    </row>
    <row r="60" spans="2:10" ht="15.75" customHeight="1">
      <c r="B60" s="164" t="s">
        <v>274</v>
      </c>
      <c r="C60" s="164"/>
      <c r="D60" s="164"/>
      <c r="E60" s="164"/>
      <c r="F60" s="164"/>
      <c r="G60" s="164"/>
      <c r="H60" s="46"/>
      <c r="I60" s="165" t="s">
        <v>275</v>
      </c>
      <c r="J60" s="165"/>
    </row>
    <row r="61" spans="2:10" s="28" customFormat="1" ht="18.75" customHeight="1">
      <c r="B61" s="159" t="s">
        <v>142</v>
      </c>
      <c r="C61" s="159"/>
      <c r="D61" s="159"/>
      <c r="E61" s="159"/>
      <c r="F61" s="159"/>
      <c r="G61" s="159"/>
      <c r="H61" s="47" t="s">
        <v>143</v>
      </c>
      <c r="I61" s="160" t="s">
        <v>144</v>
      </c>
      <c r="J61" s="160"/>
    </row>
    <row r="62" spans="2:10" s="28" customFormat="1" ht="10.5" customHeight="1">
      <c r="B62" s="3"/>
      <c r="C62" s="3"/>
      <c r="D62" s="3"/>
      <c r="E62" s="3"/>
      <c r="F62" s="3"/>
      <c r="G62" s="3"/>
      <c r="H62" s="3"/>
      <c r="I62" s="48"/>
      <c r="J62" s="48"/>
    </row>
    <row r="63" spans="2:10" s="28" customFormat="1" ht="15" customHeight="1">
      <c r="B63" s="164" t="s">
        <v>271</v>
      </c>
      <c r="C63" s="164"/>
      <c r="D63" s="164"/>
      <c r="E63" s="164"/>
      <c r="F63" s="164"/>
      <c r="G63" s="164"/>
      <c r="H63" s="49"/>
      <c r="I63" s="165" t="s">
        <v>273</v>
      </c>
      <c r="J63" s="165"/>
    </row>
    <row r="64" spans="2:10" s="28" customFormat="1" ht="12" customHeight="1">
      <c r="B64" s="159" t="s">
        <v>145</v>
      </c>
      <c r="C64" s="159"/>
      <c r="D64" s="159"/>
      <c r="E64" s="159"/>
      <c r="F64" s="159"/>
      <c r="G64" s="159"/>
      <c r="H64" s="47" t="s">
        <v>146</v>
      </c>
      <c r="I64" s="160" t="s">
        <v>144</v>
      </c>
      <c r="J64" s="160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23622047244094491" right="3.937007874015748E-2" top="0.35433070866141736" bottom="0.35433070866141736" header="0" footer="0"/>
  <pageSetup paperSize="9" scale="7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showGridLines="0" topLeftCell="A8" zoomScale="80" zoomScaleSheetLayoutView="75" workbookViewId="0">
      <selection activeCell="Q9" sqref="Q9"/>
    </sheetView>
  </sheetViews>
  <sheetFormatPr defaultRowHeight="15" customHeight="1"/>
  <cols>
    <col min="1" max="1" width="9.140625" style="1"/>
    <col min="2" max="2" width="6" style="2" customWidth="1"/>
    <col min="3" max="3" width="32.85546875" style="1" customWidth="1"/>
    <col min="4" max="11" width="15.7109375" style="1" customWidth="1"/>
    <col min="12" max="12" width="13.140625" style="1" customWidth="1"/>
    <col min="13" max="14" width="15.7109375" style="1" customWidth="1"/>
    <col min="15" max="15" width="20.28515625" style="1" customWidth="1"/>
    <col min="16" max="16384" width="9.140625" style="1"/>
  </cols>
  <sheetData>
    <row r="1" spans="2:14" ht="33.75" customHeight="1">
      <c r="B1" s="200" t="s">
        <v>0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2:14" ht="15" customHeight="1">
      <c r="J2" s="1" t="s">
        <v>1</v>
      </c>
    </row>
    <row r="3" spans="2:14" ht="15" customHeight="1">
      <c r="J3" s="1" t="s">
        <v>2</v>
      </c>
    </row>
    <row r="5" spans="2:14" ht="15" customHeight="1">
      <c r="B5" s="201" t="s">
        <v>3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2:14" ht="14.25" customHeight="1">
      <c r="B6" s="201" t="s">
        <v>4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2:14" ht="14.2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 ht="14.25" customHeight="1">
      <c r="B8" s="4"/>
      <c r="C8" s="4"/>
      <c r="D8" s="4"/>
      <c r="E8" s="4"/>
      <c r="F8" s="4"/>
      <c r="G8" s="201" t="s">
        <v>47</v>
      </c>
      <c r="H8" s="201"/>
      <c r="I8" s="201"/>
      <c r="J8" s="201"/>
      <c r="K8" s="4"/>
      <c r="L8" s="4"/>
      <c r="M8" s="4"/>
      <c r="N8" s="4"/>
    </row>
    <row r="10" spans="2:14" ht="15" customHeight="1">
      <c r="B10" s="201" t="s">
        <v>5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</row>
    <row r="11" spans="2:14" ht="11.2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ht="15" customHeight="1">
      <c r="B12" s="4"/>
      <c r="C12" s="4"/>
      <c r="D12" s="4"/>
      <c r="E12" s="4"/>
      <c r="F12" s="4"/>
      <c r="G12" s="4"/>
      <c r="H12" s="207">
        <v>45473</v>
      </c>
      <c r="I12" s="201"/>
      <c r="J12" s="4"/>
      <c r="K12" s="4"/>
      <c r="L12" s="4"/>
      <c r="M12" s="4"/>
      <c r="N12" s="4"/>
    </row>
    <row r="13" spans="2:14" ht="5.25" customHeight="1"/>
    <row r="14" spans="2:14" ht="15" customHeight="1">
      <c r="B14" s="202" t="s">
        <v>6</v>
      </c>
      <c r="C14" s="202" t="s">
        <v>7</v>
      </c>
      <c r="D14" s="202" t="s">
        <v>8</v>
      </c>
      <c r="E14" s="204" t="s">
        <v>9</v>
      </c>
      <c r="F14" s="205"/>
      <c r="G14" s="205"/>
      <c r="H14" s="205"/>
      <c r="I14" s="205"/>
      <c r="J14" s="205"/>
      <c r="K14" s="205"/>
      <c r="L14" s="205"/>
      <c r="M14" s="206"/>
      <c r="N14" s="202" t="s">
        <v>10</v>
      </c>
    </row>
    <row r="15" spans="2:14" ht="123" customHeight="1">
      <c r="B15" s="203"/>
      <c r="C15" s="203"/>
      <c r="D15" s="203"/>
      <c r="E15" s="5" t="s">
        <v>11</v>
      </c>
      <c r="F15" s="5" t="s">
        <v>12</v>
      </c>
      <c r="G15" s="5" t="s">
        <v>13</v>
      </c>
      <c r="H15" s="5" t="s">
        <v>14</v>
      </c>
      <c r="I15" s="5" t="s">
        <v>15</v>
      </c>
      <c r="J15" s="6" t="s">
        <v>16</v>
      </c>
      <c r="K15" s="5" t="s">
        <v>17</v>
      </c>
      <c r="L15" s="7" t="s">
        <v>18</v>
      </c>
      <c r="M15" s="8" t="s">
        <v>19</v>
      </c>
      <c r="N15" s="203"/>
    </row>
    <row r="16" spans="2:14" ht="15" customHeight="1">
      <c r="B16" s="9">
        <v>1</v>
      </c>
      <c r="C16" s="9">
        <v>2</v>
      </c>
      <c r="D16" s="9">
        <v>3</v>
      </c>
      <c r="E16" s="9">
        <v>4</v>
      </c>
      <c r="F16" s="9">
        <v>5</v>
      </c>
      <c r="G16" s="9">
        <v>6</v>
      </c>
      <c r="H16" s="9">
        <v>7</v>
      </c>
      <c r="I16" s="9">
        <v>8</v>
      </c>
      <c r="J16" s="9">
        <v>9</v>
      </c>
      <c r="K16" s="9">
        <v>10</v>
      </c>
      <c r="L16" s="10" t="s">
        <v>20</v>
      </c>
      <c r="M16" s="9">
        <v>12</v>
      </c>
      <c r="N16" s="9">
        <v>13</v>
      </c>
    </row>
    <row r="17" spans="1:15" ht="71.25" customHeight="1">
      <c r="B17" s="11" t="s">
        <v>21</v>
      </c>
      <c r="C17" s="12" t="s">
        <v>22</v>
      </c>
      <c r="D17" s="13">
        <f t="shared" ref="D17:M17" si="0">SUM(D18:D19)</f>
        <v>0</v>
      </c>
      <c r="E17" s="13">
        <f t="shared" si="0"/>
        <v>52800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3">
        <f t="shared" si="0"/>
        <v>-52800</v>
      </c>
      <c r="K17" s="13">
        <f t="shared" si="0"/>
        <v>0</v>
      </c>
      <c r="L17" s="13">
        <f t="shared" si="0"/>
        <v>0</v>
      </c>
      <c r="M17" s="13">
        <f t="shared" si="0"/>
        <v>0</v>
      </c>
      <c r="N17" s="13">
        <f t="shared" ref="N17:N29" si="1">SUM(D17:M17)</f>
        <v>0</v>
      </c>
      <c r="O17" s="14"/>
    </row>
    <row r="18" spans="1:15" ht="15" customHeight="1">
      <c r="B18" s="15" t="s">
        <v>23</v>
      </c>
      <c r="C18" s="16" t="s">
        <v>24</v>
      </c>
      <c r="D18" s="17">
        <v>0</v>
      </c>
      <c r="E18" s="17" t="s">
        <v>25</v>
      </c>
      <c r="F18" s="17" t="s">
        <v>25</v>
      </c>
      <c r="G18" s="17" t="s">
        <v>25</v>
      </c>
      <c r="H18" s="17" t="s">
        <v>25</v>
      </c>
      <c r="I18" s="17" t="s">
        <v>25</v>
      </c>
      <c r="J18" s="17" t="s">
        <v>25</v>
      </c>
      <c r="K18" s="17" t="s">
        <v>25</v>
      </c>
      <c r="L18" s="17" t="s">
        <v>25</v>
      </c>
      <c r="M18" s="17" t="s">
        <v>25</v>
      </c>
      <c r="N18" s="17">
        <f t="shared" si="1"/>
        <v>0</v>
      </c>
      <c r="O18" s="18"/>
    </row>
    <row r="19" spans="1:15" ht="15" customHeight="1">
      <c r="B19" s="15" t="s">
        <v>26</v>
      </c>
      <c r="C19" s="16" t="s">
        <v>27</v>
      </c>
      <c r="D19" s="17">
        <v>0</v>
      </c>
      <c r="E19" s="17">
        <v>52800</v>
      </c>
      <c r="F19" s="17" t="s">
        <v>25</v>
      </c>
      <c r="G19" s="17" t="s">
        <v>25</v>
      </c>
      <c r="H19" s="17" t="s">
        <v>25</v>
      </c>
      <c r="I19" s="17" t="s">
        <v>25</v>
      </c>
      <c r="J19" s="17">
        <v>-52800</v>
      </c>
      <c r="K19" s="17" t="s">
        <v>25</v>
      </c>
      <c r="L19" s="17" t="s">
        <v>25</v>
      </c>
      <c r="M19" s="17">
        <v>0</v>
      </c>
      <c r="N19" s="17">
        <f t="shared" si="1"/>
        <v>0</v>
      </c>
      <c r="O19" s="19"/>
    </row>
    <row r="20" spans="1:15" ht="74.25" customHeight="1">
      <c r="B20" s="11" t="s">
        <v>28</v>
      </c>
      <c r="C20" s="12" t="s">
        <v>29</v>
      </c>
      <c r="D20" s="13">
        <f t="shared" ref="D20:M20" si="2">SUM(D21:D22)</f>
        <v>481112.55</v>
      </c>
      <c r="E20" s="13">
        <f t="shared" si="2"/>
        <v>974565.06</v>
      </c>
      <c r="F20" s="13">
        <f t="shared" si="2"/>
        <v>0</v>
      </c>
      <c r="G20" s="13">
        <f t="shared" si="2"/>
        <v>5465.23</v>
      </c>
      <c r="H20" s="13">
        <f t="shared" si="2"/>
        <v>0</v>
      </c>
      <c r="I20" s="13">
        <f t="shared" si="2"/>
        <v>0</v>
      </c>
      <c r="J20" s="13">
        <f t="shared" si="2"/>
        <v>-974825.43</v>
      </c>
      <c r="K20" s="13">
        <f t="shared" si="2"/>
        <v>0</v>
      </c>
      <c r="L20" s="13">
        <f t="shared" si="2"/>
        <v>0</v>
      </c>
      <c r="M20" s="13">
        <f t="shared" si="2"/>
        <v>0</v>
      </c>
      <c r="N20" s="13">
        <f t="shared" si="1"/>
        <v>486317.41000000003</v>
      </c>
      <c r="O20" s="19"/>
    </row>
    <row r="21" spans="1:15" ht="15" customHeight="1">
      <c r="B21" s="15" t="s">
        <v>30</v>
      </c>
      <c r="C21" s="16" t="s">
        <v>24</v>
      </c>
      <c r="D21" s="17">
        <v>479850.3</v>
      </c>
      <c r="E21" s="17">
        <v>10871.92</v>
      </c>
      <c r="F21" s="17" t="s">
        <v>25</v>
      </c>
      <c r="G21" s="17">
        <v>5465.23</v>
      </c>
      <c r="H21" s="17" t="s">
        <v>25</v>
      </c>
      <c r="I21" s="17" t="s">
        <v>25</v>
      </c>
      <c r="J21" s="17">
        <v>-9870.0400000000009</v>
      </c>
      <c r="K21" s="17" t="s">
        <v>25</v>
      </c>
      <c r="L21" s="17" t="s">
        <v>25</v>
      </c>
      <c r="M21" s="17">
        <v>0</v>
      </c>
      <c r="N21" s="17">
        <f t="shared" si="1"/>
        <v>486317.41</v>
      </c>
      <c r="O21" s="14"/>
    </row>
    <row r="22" spans="1:15" ht="15" customHeight="1">
      <c r="B22" s="15" t="s">
        <v>31</v>
      </c>
      <c r="C22" s="16" t="s">
        <v>27</v>
      </c>
      <c r="D22" s="17">
        <v>1262.25</v>
      </c>
      <c r="E22" s="17">
        <v>963693.14</v>
      </c>
      <c r="F22" s="17" t="s">
        <v>25</v>
      </c>
      <c r="G22" s="17" t="s">
        <v>25</v>
      </c>
      <c r="H22" s="17" t="s">
        <v>25</v>
      </c>
      <c r="I22" s="17" t="s">
        <v>25</v>
      </c>
      <c r="J22" s="17">
        <v>-964955.39</v>
      </c>
      <c r="K22" s="17" t="s">
        <v>25</v>
      </c>
      <c r="L22" s="17" t="s">
        <v>25</v>
      </c>
      <c r="M22" s="17">
        <v>0</v>
      </c>
      <c r="N22" s="17">
        <f t="shared" si="1"/>
        <v>0</v>
      </c>
      <c r="O22" s="14"/>
    </row>
    <row r="23" spans="1:15" ht="114.75" customHeight="1">
      <c r="B23" s="11" t="s">
        <v>32</v>
      </c>
      <c r="C23" s="12" t="s">
        <v>33</v>
      </c>
      <c r="D23" s="13">
        <f t="shared" ref="D23:M23" si="3">SUM(D24:D25)</f>
        <v>52745.54</v>
      </c>
      <c r="E23" s="13">
        <f t="shared" si="3"/>
        <v>0</v>
      </c>
      <c r="F23" s="13">
        <f t="shared" si="3"/>
        <v>0</v>
      </c>
      <c r="G23" s="13">
        <f t="shared" si="3"/>
        <v>10470.299999999999</v>
      </c>
      <c r="H23" s="13">
        <f t="shared" si="3"/>
        <v>0</v>
      </c>
      <c r="I23" s="13">
        <f t="shared" si="3"/>
        <v>0</v>
      </c>
      <c r="J23" s="13">
        <f t="shared" si="3"/>
        <v>-1381.44</v>
      </c>
      <c r="K23" s="13">
        <f t="shared" si="3"/>
        <v>0</v>
      </c>
      <c r="L23" s="13">
        <f t="shared" si="3"/>
        <v>0</v>
      </c>
      <c r="M23" s="13">
        <f t="shared" si="3"/>
        <v>0</v>
      </c>
      <c r="N23" s="13">
        <f t="shared" si="1"/>
        <v>61834.399999999994</v>
      </c>
      <c r="O23" s="14"/>
    </row>
    <row r="24" spans="1:15" ht="15" customHeight="1">
      <c r="B24" s="15" t="s">
        <v>34</v>
      </c>
      <c r="C24" s="16" t="s">
        <v>24</v>
      </c>
      <c r="D24" s="17">
        <v>52745.54</v>
      </c>
      <c r="E24" s="17">
        <v>0</v>
      </c>
      <c r="F24" s="17" t="s">
        <v>25</v>
      </c>
      <c r="G24" s="17">
        <v>10470.299999999999</v>
      </c>
      <c r="H24" s="17" t="s">
        <v>25</v>
      </c>
      <c r="I24" s="17" t="s">
        <v>25</v>
      </c>
      <c r="J24" s="17">
        <v>-1381.44</v>
      </c>
      <c r="K24" s="17" t="s">
        <v>25</v>
      </c>
      <c r="L24" s="17" t="s">
        <v>25</v>
      </c>
      <c r="M24" s="17" t="s">
        <v>25</v>
      </c>
      <c r="N24" s="17">
        <f t="shared" si="1"/>
        <v>61834.399999999994</v>
      </c>
      <c r="O24" s="14"/>
    </row>
    <row r="25" spans="1:15" ht="15" customHeight="1">
      <c r="B25" s="15" t="s">
        <v>35</v>
      </c>
      <c r="C25" s="16" t="s">
        <v>27</v>
      </c>
      <c r="D25" s="17" t="s">
        <v>25</v>
      </c>
      <c r="E25" s="17" t="s">
        <v>25</v>
      </c>
      <c r="F25" s="17" t="s">
        <v>25</v>
      </c>
      <c r="G25" s="17" t="s">
        <v>25</v>
      </c>
      <c r="H25" s="17" t="s">
        <v>25</v>
      </c>
      <c r="I25" s="17" t="s">
        <v>25</v>
      </c>
      <c r="J25" s="17" t="s">
        <v>25</v>
      </c>
      <c r="K25" s="17" t="s">
        <v>25</v>
      </c>
      <c r="L25" s="17" t="s">
        <v>25</v>
      </c>
      <c r="M25" s="17" t="s">
        <v>25</v>
      </c>
      <c r="N25" s="17">
        <f t="shared" si="1"/>
        <v>0</v>
      </c>
      <c r="O25" s="14"/>
    </row>
    <row r="26" spans="1:15" ht="27.75" customHeight="1">
      <c r="B26" s="11" t="s">
        <v>36</v>
      </c>
      <c r="C26" s="12" t="s">
        <v>37</v>
      </c>
      <c r="D26" s="13">
        <f t="shared" ref="D26:M26" si="4">SUM(D27:D28)</f>
        <v>19645.830000000002</v>
      </c>
      <c r="E26" s="13">
        <f t="shared" si="4"/>
        <v>3140</v>
      </c>
      <c r="F26" s="13">
        <f t="shared" si="4"/>
        <v>0</v>
      </c>
      <c r="G26" s="13">
        <f t="shared" si="4"/>
        <v>0</v>
      </c>
      <c r="H26" s="13">
        <f t="shared" si="4"/>
        <v>0</v>
      </c>
      <c r="I26" s="13">
        <f t="shared" si="4"/>
        <v>0</v>
      </c>
      <c r="J26" s="13">
        <f t="shared" si="4"/>
        <v>-3695.04</v>
      </c>
      <c r="K26" s="13">
        <f t="shared" si="4"/>
        <v>0</v>
      </c>
      <c r="L26" s="13">
        <f t="shared" si="4"/>
        <v>0</v>
      </c>
      <c r="M26" s="13">
        <f t="shared" si="4"/>
        <v>100</v>
      </c>
      <c r="N26" s="13">
        <f t="shared" si="1"/>
        <v>19190.79</v>
      </c>
      <c r="O26" s="14"/>
    </row>
    <row r="27" spans="1:15" ht="15" customHeight="1">
      <c r="B27" s="15" t="s">
        <v>38</v>
      </c>
      <c r="C27" s="16" t="s">
        <v>24</v>
      </c>
      <c r="D27" s="17">
        <v>1869</v>
      </c>
      <c r="E27" s="17">
        <v>472.4</v>
      </c>
      <c r="F27" s="17" t="s">
        <v>25</v>
      </c>
      <c r="G27" s="17" t="s">
        <v>25</v>
      </c>
      <c r="H27" s="17" t="s">
        <v>25</v>
      </c>
      <c r="I27" s="17" t="s">
        <v>25</v>
      </c>
      <c r="J27" s="17">
        <v>-503.54</v>
      </c>
      <c r="K27" s="17" t="s">
        <v>25</v>
      </c>
      <c r="L27" s="17" t="s">
        <v>25</v>
      </c>
      <c r="M27" s="17" t="s">
        <v>25</v>
      </c>
      <c r="N27" s="17">
        <f t="shared" si="1"/>
        <v>1837.8600000000001</v>
      </c>
      <c r="O27" s="14"/>
    </row>
    <row r="28" spans="1:15" ht="15" customHeight="1">
      <c r="B28" s="15" t="s">
        <v>39</v>
      </c>
      <c r="C28" s="16" t="s">
        <v>27</v>
      </c>
      <c r="D28" s="17">
        <v>17776.830000000002</v>
      </c>
      <c r="E28" s="17">
        <v>2667.6</v>
      </c>
      <c r="F28" s="17" t="s">
        <v>25</v>
      </c>
      <c r="G28" s="17" t="s">
        <v>25</v>
      </c>
      <c r="H28" s="17" t="s">
        <v>25</v>
      </c>
      <c r="I28" s="17" t="s">
        <v>25</v>
      </c>
      <c r="J28" s="17">
        <v>-3191.5</v>
      </c>
      <c r="K28" s="17" t="s">
        <v>25</v>
      </c>
      <c r="L28" s="17" t="s">
        <v>25</v>
      </c>
      <c r="M28" s="17">
        <v>100</v>
      </c>
      <c r="N28" s="17">
        <f t="shared" si="1"/>
        <v>17352.93</v>
      </c>
      <c r="O28" s="14"/>
    </row>
    <row r="29" spans="1:15" ht="28.5" customHeight="1">
      <c r="B29" s="11" t="s">
        <v>40</v>
      </c>
      <c r="C29" s="12" t="s">
        <v>41</v>
      </c>
      <c r="D29" s="13">
        <f t="shared" ref="D29:M29" si="5">SUM(D17,D20,D23,D26)</f>
        <v>553503.91999999993</v>
      </c>
      <c r="E29" s="13">
        <f t="shared" si="5"/>
        <v>1030505.06</v>
      </c>
      <c r="F29" s="13">
        <f t="shared" si="5"/>
        <v>0</v>
      </c>
      <c r="G29" s="13">
        <f t="shared" si="5"/>
        <v>15935.529999999999</v>
      </c>
      <c r="H29" s="13">
        <f t="shared" si="5"/>
        <v>0</v>
      </c>
      <c r="I29" s="13">
        <f t="shared" si="5"/>
        <v>0</v>
      </c>
      <c r="J29" s="13">
        <f t="shared" si="5"/>
        <v>-1032701.91</v>
      </c>
      <c r="K29" s="13">
        <f t="shared" si="5"/>
        <v>0</v>
      </c>
      <c r="L29" s="13">
        <f t="shared" si="5"/>
        <v>0</v>
      </c>
      <c r="M29" s="13">
        <f t="shared" si="5"/>
        <v>100</v>
      </c>
      <c r="N29" s="13">
        <f t="shared" si="1"/>
        <v>567342.6</v>
      </c>
      <c r="O29" s="14"/>
    </row>
    <row r="30" spans="1:15" ht="15" customHeight="1">
      <c r="B30" s="198" t="s">
        <v>42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</row>
    <row r="31" spans="1:15" s="20" customFormat="1" ht="15" customHeight="1">
      <c r="A31" s="21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</row>
    <row r="32" spans="1:15" s="20" customFormat="1" ht="15" customHeight="1">
      <c r="A32" s="21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</row>
    <row r="33" spans="1:6" s="22" customFormat="1" ht="12.75" customHeight="1">
      <c r="A33" s="21"/>
      <c r="F33" s="23"/>
    </row>
  </sheetData>
  <mergeCells count="12">
    <mergeCell ref="B30:N32"/>
    <mergeCell ref="B1:N1"/>
    <mergeCell ref="B5:N5"/>
    <mergeCell ref="B6:N6"/>
    <mergeCell ref="B10:N10"/>
    <mergeCell ref="B14:B15"/>
    <mergeCell ref="C14:C15"/>
    <mergeCell ref="D14:D15"/>
    <mergeCell ref="E14:M14"/>
    <mergeCell ref="N14:N15"/>
    <mergeCell ref="G8:J8"/>
    <mergeCell ref="H12:I12"/>
  </mergeCells>
  <printOptions horizontalCentered="1"/>
  <pageMargins left="0" right="0" top="0" bottom="0" header="0" footer="0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 06-30</vt:lpstr>
      <vt:lpstr>VRA 06-30</vt:lpstr>
      <vt:lpstr>20 VSAFAS</vt:lpstr>
      <vt:lpstr>'20 VSAFAS'!Print_Titles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Anna Belych</dc:creator>
  <cp:lastModifiedBy>Ieva Kazlauskienė</cp:lastModifiedBy>
  <cp:lastPrinted>2024-07-30T05:43:54Z</cp:lastPrinted>
  <dcterms:created xsi:type="dcterms:W3CDTF">1996-10-14T23:33:28Z</dcterms:created>
  <dcterms:modified xsi:type="dcterms:W3CDTF">2024-07-30T05:43:58Z</dcterms:modified>
</cp:coreProperties>
</file>